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8.1.1.42\fp_statistic\قسم الإحصاء\التحول الرقمي\البيانات المفتوحة\الحساب الختامي  النهائي\"/>
    </mc:Choice>
  </mc:AlternateContent>
  <xr:revisionPtr revIDLastSave="0" documentId="8_{645883F1-840E-410E-A864-D37677FE4752}" xr6:coauthVersionLast="47" xr6:coauthVersionMax="47" xr10:uidLastSave="{00000000-0000-0000-0000-000000000000}"/>
  <bookViews>
    <workbookView xWindow="-110" yWindow="-110" windowWidth="19420" windowHeight="10300" xr2:uid="{38E5BAC1-6F7F-422B-9848-FFF47AA63120}"/>
  </bookViews>
  <sheets>
    <sheet name="البيانات الوصفية" sheetId="33" r:id="rId1"/>
    <sheet name="المتغيرات" sheetId="32" r:id="rId2"/>
    <sheet name="البيانات" sheetId="31" r:id="rId3"/>
    <sheet name="1" sheetId="1" r:id="rId4"/>
    <sheet name="2" sheetId="17" r:id="rId5"/>
    <sheet name="2.1" sheetId="18" r:id="rId6"/>
    <sheet name="2.2" sheetId="19" r:id="rId7"/>
    <sheet name="3" sheetId="20" r:id="rId8"/>
    <sheet name="3.1" sheetId="21" r:id="rId9"/>
    <sheet name="4" sheetId="22" r:id="rId10"/>
    <sheet name="4.1" sheetId="23" r:id="rId11"/>
    <sheet name="4.2" sheetId="24" r:id="rId12"/>
    <sheet name="5" sheetId="25" r:id="rId13"/>
    <sheet name="5.1" sheetId="26" r:id="rId14"/>
    <sheet name="5.2" sheetId="27" r:id="rId15"/>
    <sheet name="6" sheetId="28" r:id="rId16"/>
    <sheet name="6.1" sheetId="29" r:id="rId17"/>
    <sheet name="6.2" sheetId="30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0" l="1"/>
  <c r="D13" i="30"/>
  <c r="E13" i="30"/>
  <c r="B21" i="30"/>
  <c r="D21" i="30"/>
  <c r="E21" i="30"/>
  <c r="E39" i="30"/>
  <c r="B29" i="30"/>
  <c r="B39" i="30"/>
  <c r="D29" i="30"/>
  <c r="E29" i="30"/>
  <c r="B38" i="30"/>
  <c r="D38" i="30"/>
  <c r="D39" i="30"/>
  <c r="E38" i="30"/>
  <c r="B22" i="29"/>
  <c r="E22" i="29"/>
  <c r="F22" i="29"/>
  <c r="B29" i="29"/>
  <c r="B94" i="29"/>
  <c r="E29" i="29"/>
  <c r="E94" i="29"/>
  <c r="F29" i="29"/>
  <c r="F94" i="29"/>
  <c r="B41" i="29"/>
  <c r="E41" i="29"/>
  <c r="F41" i="29"/>
  <c r="B44" i="29"/>
  <c r="E44" i="29"/>
  <c r="F44" i="29"/>
  <c r="B49" i="29"/>
  <c r="E49" i="29"/>
  <c r="F49" i="29"/>
  <c r="B58" i="29"/>
  <c r="E58" i="29"/>
  <c r="F58" i="29"/>
  <c r="B67" i="29"/>
  <c r="E67" i="29"/>
  <c r="F67" i="29"/>
  <c r="B70" i="29"/>
  <c r="E70" i="29"/>
  <c r="F70" i="29"/>
  <c r="B74" i="29"/>
  <c r="E74" i="29"/>
  <c r="F74" i="29"/>
  <c r="B77" i="29"/>
  <c r="E77" i="29"/>
  <c r="F77" i="29"/>
  <c r="B84" i="29"/>
  <c r="E84" i="29"/>
  <c r="F84" i="29"/>
  <c r="B93" i="29"/>
  <c r="E93" i="29"/>
  <c r="F93" i="29"/>
  <c r="B63" i="28"/>
  <c r="D63" i="28"/>
  <c r="E63" i="28"/>
  <c r="B13" i="27"/>
  <c r="B25" i="27"/>
  <c r="D13" i="27"/>
  <c r="D25" i="27"/>
  <c r="E13" i="27"/>
  <c r="E25" i="27"/>
  <c r="B17" i="27"/>
  <c r="D17" i="27"/>
  <c r="E17" i="27"/>
  <c r="B21" i="27"/>
  <c r="D21" i="27"/>
  <c r="E21" i="27"/>
  <c r="B24" i="27"/>
  <c r="D24" i="27"/>
  <c r="E24" i="27"/>
  <c r="B22" i="26"/>
  <c r="B98" i="26"/>
  <c r="E22" i="26"/>
  <c r="E98" i="26"/>
  <c r="F22" i="26"/>
  <c r="F98" i="26"/>
  <c r="B30" i="26"/>
  <c r="E30" i="26"/>
  <c r="F30" i="26"/>
  <c r="B47" i="26"/>
  <c r="E47" i="26"/>
  <c r="F47" i="26"/>
  <c r="B50" i="26"/>
  <c r="E50" i="26"/>
  <c r="F50" i="26"/>
  <c r="B56" i="26"/>
  <c r="E56" i="26"/>
  <c r="F56" i="26"/>
  <c r="B64" i="26"/>
  <c r="E64" i="26"/>
  <c r="F64" i="26"/>
  <c r="B75" i="26"/>
  <c r="E75" i="26"/>
  <c r="F75" i="26"/>
  <c r="B78" i="26"/>
  <c r="E78" i="26"/>
  <c r="F78" i="26"/>
  <c r="B82" i="26"/>
  <c r="E82" i="26"/>
  <c r="F82" i="26"/>
  <c r="B87" i="26"/>
  <c r="E87" i="26"/>
  <c r="F87" i="26"/>
  <c r="B97" i="26"/>
  <c r="E97" i="26"/>
  <c r="F97" i="26"/>
  <c r="B60" i="25"/>
  <c r="D60" i="25"/>
  <c r="E60" i="25"/>
  <c r="B13" i="24"/>
  <c r="D13" i="24"/>
  <c r="E13" i="24"/>
  <c r="B24" i="24"/>
  <c r="D24" i="24"/>
  <c r="E24" i="24"/>
  <c r="E39" i="24"/>
  <c r="B37" i="24"/>
  <c r="D37" i="24"/>
  <c r="E37" i="24"/>
  <c r="B57" i="24"/>
  <c r="B99" i="24"/>
  <c r="D57" i="24"/>
  <c r="E57" i="24"/>
  <c r="B92" i="24"/>
  <c r="D92" i="24"/>
  <c r="E92" i="24"/>
  <c r="B98" i="24"/>
  <c r="D98" i="24"/>
  <c r="E98" i="24"/>
  <c r="E99" i="24"/>
  <c r="B105" i="24"/>
  <c r="D105" i="24"/>
  <c r="D137" i="24"/>
  <c r="E105" i="24"/>
  <c r="B108" i="24"/>
  <c r="D108" i="24"/>
  <c r="E108" i="24"/>
  <c r="B116" i="24"/>
  <c r="D116" i="24"/>
  <c r="E116" i="24"/>
  <c r="B121" i="24"/>
  <c r="D121" i="24"/>
  <c r="E121" i="24"/>
  <c r="B125" i="24"/>
  <c r="D125" i="24"/>
  <c r="E125" i="24"/>
  <c r="B128" i="24"/>
  <c r="D128" i="24"/>
  <c r="E128" i="24"/>
  <c r="B131" i="24"/>
  <c r="D131" i="24"/>
  <c r="E131" i="24"/>
  <c r="B136" i="24"/>
  <c r="D136" i="24"/>
  <c r="E136" i="24"/>
  <c r="B24" i="23"/>
  <c r="D24" i="23"/>
  <c r="E24" i="23"/>
  <c r="B32" i="23"/>
  <c r="D32" i="23"/>
  <c r="D112" i="23"/>
  <c r="E32" i="23"/>
  <c r="E112" i="23"/>
  <c r="B49" i="23"/>
  <c r="B112" i="23"/>
  <c r="D49" i="23"/>
  <c r="E49" i="23"/>
  <c r="B52" i="23"/>
  <c r="D52" i="23"/>
  <c r="E52" i="23"/>
  <c r="B62" i="23"/>
  <c r="D62" i="23"/>
  <c r="E62" i="23"/>
  <c r="B71" i="23"/>
  <c r="D71" i="23"/>
  <c r="E71" i="23"/>
  <c r="B84" i="23"/>
  <c r="D84" i="23"/>
  <c r="E84" i="23"/>
  <c r="B87" i="23"/>
  <c r="D87" i="23"/>
  <c r="E87" i="23"/>
  <c r="B91" i="23"/>
  <c r="D91" i="23"/>
  <c r="E91" i="23"/>
  <c r="B97" i="23"/>
  <c r="D97" i="23"/>
  <c r="E97" i="23"/>
  <c r="B110" i="23"/>
  <c r="D110" i="23"/>
  <c r="E110" i="23"/>
  <c r="B69" i="22"/>
  <c r="D69" i="22"/>
  <c r="E69" i="22"/>
  <c r="B11" i="21"/>
  <c r="D11" i="21"/>
  <c r="E11" i="21"/>
  <c r="B15" i="21"/>
  <c r="D15" i="21"/>
  <c r="E15" i="21"/>
  <c r="B18" i="21"/>
  <c r="B19" i="21"/>
  <c r="D18" i="21"/>
  <c r="D19" i="21"/>
  <c r="E18" i="21"/>
  <c r="E19" i="21"/>
  <c r="B10" i="20"/>
  <c r="E10" i="20"/>
  <c r="E21" i="20"/>
  <c r="F10" i="20"/>
  <c r="B13" i="20"/>
  <c r="F13" i="20"/>
  <c r="B17" i="20"/>
  <c r="E17" i="20"/>
  <c r="F17" i="20"/>
  <c r="B20" i="20"/>
  <c r="F20" i="20"/>
  <c r="B25" i="20"/>
  <c r="E25" i="20"/>
  <c r="F25" i="20"/>
  <c r="B19" i="19"/>
  <c r="D19" i="19"/>
  <c r="D41" i="19"/>
  <c r="E19" i="19"/>
  <c r="E41" i="19"/>
  <c r="B39" i="19"/>
  <c r="B41" i="19"/>
  <c r="D39" i="19"/>
  <c r="E39" i="19"/>
  <c r="B21" i="18"/>
  <c r="E21" i="18"/>
  <c r="F21" i="18"/>
  <c r="B24" i="18"/>
  <c r="E24" i="18"/>
  <c r="F24" i="18"/>
  <c r="B34" i="18"/>
  <c r="E34" i="18"/>
  <c r="F34" i="18"/>
  <c r="B48" i="18"/>
  <c r="E48" i="18"/>
  <c r="F48" i="18"/>
  <c r="B51" i="18"/>
  <c r="E51" i="18"/>
  <c r="F51" i="18"/>
  <c r="B59" i="18"/>
  <c r="E59" i="18"/>
  <c r="F59" i="18"/>
  <c r="B68" i="18"/>
  <c r="E68" i="18"/>
  <c r="F68" i="18"/>
  <c r="B78" i="18"/>
  <c r="E78" i="18"/>
  <c r="F78" i="18"/>
  <c r="B82" i="18"/>
  <c r="E82" i="18"/>
  <c r="F82" i="18"/>
  <c r="B85" i="18"/>
  <c r="E85" i="18"/>
  <c r="F85" i="18"/>
  <c r="B88" i="18"/>
  <c r="F88" i="18"/>
  <c r="B94" i="18"/>
  <c r="E94" i="18"/>
  <c r="F94" i="18"/>
  <c r="B102" i="18"/>
  <c r="E102" i="18"/>
  <c r="F102" i="18"/>
  <c r="B108" i="18"/>
  <c r="E108" i="18"/>
  <c r="F108" i="18"/>
  <c r="B74" i="17"/>
  <c r="D74" i="17"/>
  <c r="E74" i="17"/>
  <c r="I37" i="1"/>
  <c r="G49" i="1"/>
  <c r="G37" i="1"/>
  <c r="C37" i="1"/>
  <c r="I45" i="1"/>
  <c r="I49" i="1"/>
  <c r="G21" i="1"/>
  <c r="C21" i="1"/>
  <c r="I21" i="1"/>
  <c r="C27" i="1"/>
  <c r="I27" i="1"/>
  <c r="G27" i="1"/>
  <c r="C45" i="1"/>
  <c r="C49" i="1"/>
  <c r="C13" i="1"/>
  <c r="G45" i="1"/>
  <c r="I13" i="1"/>
  <c r="G13" i="1"/>
  <c r="C53" i="1"/>
  <c r="E110" i="18"/>
  <c r="B110" i="18"/>
  <c r="F110" i="18"/>
  <c r="G53" i="1"/>
  <c r="I53" i="1"/>
  <c r="G38" i="1"/>
  <c r="G39" i="1"/>
  <c r="C38" i="1"/>
  <c r="C39" i="1"/>
  <c r="I38" i="1"/>
  <c r="I39" i="1"/>
  <c r="B137" i="24"/>
  <c r="E137" i="24"/>
  <c r="E139" i="24"/>
  <c r="D99" i="24"/>
  <c r="D39" i="24"/>
  <c r="B39" i="24"/>
  <c r="B139" i="24"/>
  <c r="F21" i="20"/>
  <c r="B21" i="20"/>
  <c r="D139" i="24"/>
</calcChain>
</file>

<file path=xl/sharedStrings.xml><?xml version="1.0" encoding="utf-8"?>
<sst xmlns="http://schemas.openxmlformats.org/spreadsheetml/2006/main" count="1415" uniqueCount="678">
  <si>
    <t>جدول رقم (1)</t>
  </si>
  <si>
    <t>(مليون ريال عماني)</t>
  </si>
  <si>
    <t>الفعلي</t>
  </si>
  <si>
    <t>البيان</t>
  </si>
  <si>
    <t>الميزانية المعتمدة</t>
  </si>
  <si>
    <t>اولا :</t>
  </si>
  <si>
    <t>الايرادات :</t>
  </si>
  <si>
    <t>1)</t>
  </si>
  <si>
    <t>2)</t>
  </si>
  <si>
    <t>3)</t>
  </si>
  <si>
    <t>4)</t>
  </si>
  <si>
    <t>5)</t>
  </si>
  <si>
    <t>6)</t>
  </si>
  <si>
    <t>ثانياً :</t>
  </si>
  <si>
    <t>الانفاق العام :</t>
  </si>
  <si>
    <t>المصروفات الجارية :</t>
  </si>
  <si>
    <t>7)</t>
  </si>
  <si>
    <t>9)</t>
  </si>
  <si>
    <t>فوائد على القروض</t>
  </si>
  <si>
    <t>10)</t>
  </si>
  <si>
    <t>11)</t>
  </si>
  <si>
    <t>المصروفات الاستثمارية :</t>
  </si>
  <si>
    <t>12)</t>
  </si>
  <si>
    <t>13)</t>
  </si>
  <si>
    <t>14)</t>
  </si>
  <si>
    <t>15)</t>
  </si>
  <si>
    <t>18)</t>
  </si>
  <si>
    <t>19)</t>
  </si>
  <si>
    <t>20)</t>
  </si>
  <si>
    <t>21)</t>
  </si>
  <si>
    <t>مساهمات في مؤسسات محلية</t>
  </si>
  <si>
    <t>واقليمية ودولية</t>
  </si>
  <si>
    <t>22)</t>
  </si>
  <si>
    <t>23)</t>
  </si>
  <si>
    <t>24)</t>
  </si>
  <si>
    <t>25)</t>
  </si>
  <si>
    <t>ثالثاً:</t>
  </si>
  <si>
    <t>وسائل التمويل :</t>
  </si>
  <si>
    <t>صافي المعونات</t>
  </si>
  <si>
    <t>تمويل من الاحتياطيات</t>
  </si>
  <si>
    <t xml:space="preserve">ايرادات الغاز </t>
  </si>
  <si>
    <t xml:space="preserve">مصروفات الدفاع والامن </t>
  </si>
  <si>
    <t xml:space="preserve">مصروفات انتاج الغاز </t>
  </si>
  <si>
    <t>8)</t>
  </si>
  <si>
    <t xml:space="preserve">مصروفات انتاج النفط </t>
  </si>
  <si>
    <t>16)</t>
  </si>
  <si>
    <t>17)</t>
  </si>
  <si>
    <t>ـــ  2  ـــ</t>
  </si>
  <si>
    <t>صافي الايرادات النفطية</t>
  </si>
  <si>
    <t>دعم قطاع الكهرباء</t>
  </si>
  <si>
    <t>دعم فوائد القروض التنموية والاسكانية</t>
  </si>
  <si>
    <t>ايرادات جارية               (جدول 2)</t>
  </si>
  <si>
    <t>ايرادات رأسمالية              (جدول 3)</t>
  </si>
  <si>
    <t>استردادات رأسمالية           (جدول 3)</t>
  </si>
  <si>
    <t>مصروفات الوزارات المدنية      (جدول 4)</t>
  </si>
  <si>
    <t>صافي الاقتراض الخارجي :</t>
  </si>
  <si>
    <t>دعم السلع الغذائية الاساسية</t>
  </si>
  <si>
    <t xml:space="preserve">الدعم التشغيلي للشركات الحكومية </t>
  </si>
  <si>
    <t>دعم المنتجات النفطية</t>
  </si>
  <si>
    <t>استخدام فائض سنوات سابقة</t>
  </si>
  <si>
    <t xml:space="preserve">اجمالي الايرادات </t>
  </si>
  <si>
    <t xml:space="preserve">جملة المصروفات الجارية </t>
  </si>
  <si>
    <t>جملة المصروفات الاستثمارية</t>
  </si>
  <si>
    <t>المساهمات ونفقات اخرى :</t>
  </si>
  <si>
    <t>جملة المساهمات ونفقات الاخرى</t>
  </si>
  <si>
    <t xml:space="preserve">اجمالي الانفاق العام </t>
  </si>
  <si>
    <t xml:space="preserve"> العجز  ( اولا - ثانيا )</t>
  </si>
  <si>
    <t>رابعا :</t>
  </si>
  <si>
    <t>صافي الاقتراض المحلي :</t>
  </si>
  <si>
    <t>جملة وسائل التمويل</t>
  </si>
  <si>
    <t>ـــــ القروض المتوقع استلامها</t>
  </si>
  <si>
    <t>ــــ القروض المتوقع سدادها</t>
  </si>
  <si>
    <t>ــــ  القروض المتوقع استلامها</t>
  </si>
  <si>
    <t>ـــــ القروض المتوقع سدادها</t>
  </si>
  <si>
    <t>ــــــــــ</t>
  </si>
  <si>
    <t>الحساب الختامي للدولة للسنة المالية 2015</t>
  </si>
  <si>
    <t>السنة المالية 2015</t>
  </si>
  <si>
    <t>26)</t>
  </si>
  <si>
    <t>صافي الحركة الحسابات الحكومية</t>
  </si>
  <si>
    <t>المصروفات الاستثمارية للشركات الحكومية</t>
  </si>
  <si>
    <t>ــ 4 ــ</t>
  </si>
  <si>
    <t>الاجمالي</t>
  </si>
  <si>
    <t>ـــــ</t>
  </si>
  <si>
    <t>احتياطي مخصص ( ايراد غير موزع )</t>
  </si>
  <si>
    <t>ــــ سندات حكومية " فوائد مستلمة "</t>
  </si>
  <si>
    <t xml:space="preserve"> ــــ اقتراض </t>
  </si>
  <si>
    <t>ــــ تمويل بتك الاسكان العماني</t>
  </si>
  <si>
    <t xml:space="preserve">ــــ تمويل القطاع الصناعي </t>
  </si>
  <si>
    <t xml:space="preserve"> ــــ تمويل مؤسسات اخرى</t>
  </si>
  <si>
    <t>وزارة المالية :</t>
  </si>
  <si>
    <t>وزارة النفط والغاز ( قطاع الغاز )</t>
  </si>
  <si>
    <t>شرطة عُمان السلطانية</t>
  </si>
  <si>
    <t>وزارة المالية ( الحساب الخاص )</t>
  </si>
  <si>
    <t>وزارة الدفاع</t>
  </si>
  <si>
    <t>الهيئة العامة للتعدين</t>
  </si>
  <si>
    <t xml:space="preserve">الهيئة العامة لتنمية المؤسسات الصغيرة والمتوسطة </t>
  </si>
  <si>
    <t xml:space="preserve">محكمة القضاء الاداري </t>
  </si>
  <si>
    <t xml:space="preserve">الهيئة العامة للطيران المدني </t>
  </si>
  <si>
    <t xml:space="preserve">مشروع جامعة عمان </t>
  </si>
  <si>
    <t>مجلس الشؤون الادارية للقضاء</t>
  </si>
  <si>
    <t>الهيئة العامة لسجل القوى العاملة</t>
  </si>
  <si>
    <t>هيئة المنطقة الاقتصادية الخاصة بالدقم</t>
  </si>
  <si>
    <t>الهئة العامة للاعتماد الاكاديمي</t>
  </si>
  <si>
    <t>الهيئة العامة للاذاعة والتلفزيون</t>
  </si>
  <si>
    <t>الهيئة العامة لحماية المستهلك</t>
  </si>
  <si>
    <t xml:space="preserve">الهيئة العامة للكهرباء والمياه </t>
  </si>
  <si>
    <t>وزارة البيئة والشئون المناخية</t>
  </si>
  <si>
    <t>هيئة الوثائق والمحفوظات الوطنية</t>
  </si>
  <si>
    <t>وزارة القوى العاملة</t>
  </si>
  <si>
    <t>المجلس العماني للاختصاصات الطبية</t>
  </si>
  <si>
    <t>مجلس البحث العلمي</t>
  </si>
  <si>
    <t xml:space="preserve">وزارة السياحة </t>
  </si>
  <si>
    <t>الهيئة العامة للصناعات الحرفية</t>
  </si>
  <si>
    <t>الادعاء العام</t>
  </si>
  <si>
    <t>جهاز الرقابة المالية والادارية للدولة</t>
  </si>
  <si>
    <t>مجلس الدولة</t>
  </si>
  <si>
    <t>وزارة الاوقاف والشئون الدينية</t>
  </si>
  <si>
    <t>منحة نهاية الخدمة لموظفي الحكومة</t>
  </si>
  <si>
    <t xml:space="preserve">المجلس الاعلى للتخطيط </t>
  </si>
  <si>
    <t xml:space="preserve">وزارة التعليم العالي </t>
  </si>
  <si>
    <t>(بالريال العماني)</t>
  </si>
  <si>
    <t>الايرادات الجارية  للوزارات والوحدات الحكومية</t>
  </si>
  <si>
    <t>معهد الادارة العامة</t>
  </si>
  <si>
    <t>وزارة الشئون الرياضية</t>
  </si>
  <si>
    <t>فائض الهيئات العامة ( هيئة تنظيم الاتصالات )</t>
  </si>
  <si>
    <t>وزارة المالية ( مخصصات اخرى )</t>
  </si>
  <si>
    <t>جامعة السلطان قابوس والمستشفى التعليمي</t>
  </si>
  <si>
    <t>وزارة الخدمة المدنية</t>
  </si>
  <si>
    <t>مجلس الشورى</t>
  </si>
  <si>
    <t xml:space="preserve">مجلس المناقصات </t>
  </si>
  <si>
    <t>مكتب وزير الدولة ومحافظ مسقط</t>
  </si>
  <si>
    <t>مكتب وزير الدولة ومحافظ ظفار</t>
  </si>
  <si>
    <t>اللجنة العليا للاحتفالات بالعيد الوطني</t>
  </si>
  <si>
    <t xml:space="preserve">وزارة البلديات الاقليمية  وموارد المياه    </t>
  </si>
  <si>
    <t xml:space="preserve">وزارة الاسكان    </t>
  </si>
  <si>
    <t xml:space="preserve">وزارة النقل والاتصالات </t>
  </si>
  <si>
    <t xml:space="preserve">وزارة التراث والثقافة  </t>
  </si>
  <si>
    <t>وزارة التنمية الاجتماعية</t>
  </si>
  <si>
    <t>وزارة التربية والتعليم</t>
  </si>
  <si>
    <t>وزارة الصحة</t>
  </si>
  <si>
    <t xml:space="preserve">وزارة العدل </t>
  </si>
  <si>
    <t>وزارة الزراعة والثروة السمكية</t>
  </si>
  <si>
    <t>وزارة النفط والغاز</t>
  </si>
  <si>
    <t>وزارة التجارة والصناعة</t>
  </si>
  <si>
    <t>وزارة الاعلام</t>
  </si>
  <si>
    <t>وزارة الداخلية</t>
  </si>
  <si>
    <t>وزارة الخارجية</t>
  </si>
  <si>
    <t xml:space="preserve">وزارة المالية </t>
  </si>
  <si>
    <t>وزارة الشئون القانونية</t>
  </si>
  <si>
    <t>الامانة العامة لمجلس الوزراء</t>
  </si>
  <si>
    <t xml:space="preserve">مكتب نائب رئيس الوزراء لشئون مجلس الوزراء </t>
  </si>
  <si>
    <t>ديوان البلاط السلطاني</t>
  </si>
  <si>
    <t>والهيئات العامة للسنة المالية 2015</t>
  </si>
  <si>
    <t>جدول رقم (2)</t>
  </si>
  <si>
    <t>ـــــــــــ</t>
  </si>
  <si>
    <t>جملة  الاخرى</t>
  </si>
  <si>
    <t>ــــ سندات حكومية " فوائد محصلة "</t>
  </si>
  <si>
    <t xml:space="preserve"> ـــــ اقتراض</t>
  </si>
  <si>
    <t xml:space="preserve">  ـــــ تمويل مؤسسات اخرى</t>
  </si>
  <si>
    <t>اخــــــــرى :</t>
  </si>
  <si>
    <t>جملة الشئون الاقتصادية الاخرى</t>
  </si>
  <si>
    <t>شئون اقتصادية اخرى :</t>
  </si>
  <si>
    <t>جملة قطاع النقل والاتصالات</t>
  </si>
  <si>
    <t xml:space="preserve">هيئة تنظيم الاتصالات </t>
  </si>
  <si>
    <t xml:space="preserve">وزارة النقل والاتصالات ( قطاع الاتصالات )  </t>
  </si>
  <si>
    <t xml:space="preserve">وزارة النقل والاتصالات ( قطاع النقل )  </t>
  </si>
  <si>
    <t>قطاع النقل والاتصالات :</t>
  </si>
  <si>
    <t>جملة قطاع التعدين والتصنيع والانشاء :</t>
  </si>
  <si>
    <t>وزارة المالية ( تمويل القطاع الصناعي  )</t>
  </si>
  <si>
    <t>قطاع التعدين والتصنيع والانشاء :</t>
  </si>
  <si>
    <t>جملة قطاع الزراعة والثروة السمكية</t>
  </si>
  <si>
    <t>وزارة الزراعة  والثروة السمكية</t>
  </si>
  <si>
    <t>قطاع الزراعة والثروة السمكية :</t>
  </si>
  <si>
    <t>جملة قطاع الطاقة والوقود</t>
  </si>
  <si>
    <t>وزارة النفط والغاز ( قطاع النفط )</t>
  </si>
  <si>
    <t>قطاع الطاقة والوقود :</t>
  </si>
  <si>
    <t>جملة قطاع الثقافة والشئون الدينية</t>
  </si>
  <si>
    <t>مجلس الدولة ( اللجنة الوطنية للشباب )</t>
  </si>
  <si>
    <t xml:space="preserve">وزارة التراث والثقافة </t>
  </si>
  <si>
    <t>وزارة التربية والتعليم ( المديرية العامة للكشافة والمرشدات )</t>
  </si>
  <si>
    <t>قطاع  الثقافة والشئون الدينية :</t>
  </si>
  <si>
    <t xml:space="preserve">الفعلي </t>
  </si>
  <si>
    <t>جملة قطاع الاسكان</t>
  </si>
  <si>
    <t>الهيئة العامة للكهرباء والمياه</t>
  </si>
  <si>
    <t>وزارة البلديات الاقليمية وموارد المياه  ( قطاع البلديات الاقليمية )</t>
  </si>
  <si>
    <t>وزارة البلديات الاقليمية وموارد المياه  ( قطاع موارد المياه )</t>
  </si>
  <si>
    <t xml:space="preserve">وزارة  الاسكان   </t>
  </si>
  <si>
    <t>ديوان البلاط السلطاني ( بلدية مسقط وبلدية صحار )</t>
  </si>
  <si>
    <t>قطاع الاسكان :</t>
  </si>
  <si>
    <t>جملة قطاع الضمان والرعاية الاجتماعية</t>
  </si>
  <si>
    <t>وزارة المالية ( بنك الاسكان العماني )</t>
  </si>
  <si>
    <t>وزارة القوى العاملة ( قطاع العمل )</t>
  </si>
  <si>
    <t xml:space="preserve">منحة نهاية الخدمة لموظفي الحكومة </t>
  </si>
  <si>
    <t>قطاع الضمان والرعاية الاجتماعية :</t>
  </si>
  <si>
    <t>جملة قطاع الصحة</t>
  </si>
  <si>
    <t>قطاع الصحة :</t>
  </si>
  <si>
    <t>جملة قطاع التعليم</t>
  </si>
  <si>
    <t>وزارة القوى العاملة ( قطاع التعليم التقني والتدريب المهني )</t>
  </si>
  <si>
    <t>الهيئة العمانية للاعتماد الاكاديمي</t>
  </si>
  <si>
    <t xml:space="preserve">المجلس العماني للاختصاصات الطبية </t>
  </si>
  <si>
    <t xml:space="preserve">وزارة الاوقاف والشئون الدينية  ( كلية العلوم الشرعية )  </t>
  </si>
  <si>
    <t>وزارة التعليم العالي</t>
  </si>
  <si>
    <t>وزارة الصحة ( المعاهد الصحية والمديرية العامة للتعليم والتدريب )</t>
  </si>
  <si>
    <t>وزارة العدل ( المعهد العالي للقضاء )</t>
  </si>
  <si>
    <t>قطاع التعليم :</t>
  </si>
  <si>
    <t>جملة قطاع الامن والنظام العام</t>
  </si>
  <si>
    <t>محكمة القضاء الاداري</t>
  </si>
  <si>
    <t xml:space="preserve">الادعاء العام </t>
  </si>
  <si>
    <t>قطاع الامن والنظام العام :</t>
  </si>
  <si>
    <t>جملة قطاع الدفاع</t>
  </si>
  <si>
    <t>قطاع الدفاع :</t>
  </si>
  <si>
    <t>جملة قطاع الخدمات العامة</t>
  </si>
  <si>
    <t>وزارة المالية  ( مخصصات اخرى)</t>
  </si>
  <si>
    <t>مجلس المناقصات</t>
  </si>
  <si>
    <t>مكتب نائب رئيس الوزراء لشئون مجلس الوزراء</t>
  </si>
  <si>
    <t>قطاع الخدمات العامة :</t>
  </si>
  <si>
    <t>جدول رقم (1/2)</t>
  </si>
  <si>
    <t>الاجمالي ( أ + ب + ج )</t>
  </si>
  <si>
    <t>ـ</t>
  </si>
  <si>
    <t>( ج ـ احتياطي مخصص ( ايراد غير موزع</t>
  </si>
  <si>
    <t>جملة  ( ب ) الايرادات غير الضريبية</t>
  </si>
  <si>
    <t xml:space="preserve">  ايرادات نفطية اخرى</t>
  </si>
  <si>
    <t xml:space="preserve">  ايرادات متنوعة ( اخرى )</t>
  </si>
  <si>
    <t xml:space="preserve">  ايرادات طبية</t>
  </si>
  <si>
    <t xml:space="preserve">  ايرادات زراعية مختلفة</t>
  </si>
  <si>
    <t xml:space="preserve">  مبيعات مواد غذائية</t>
  </si>
  <si>
    <t xml:space="preserve">  ايرادات تعدين</t>
  </si>
  <si>
    <t xml:space="preserve">  تعويضات وغرامات وجزاءات</t>
  </si>
  <si>
    <t xml:space="preserve">  رسوم واتعاب ادارية مختلفة</t>
  </si>
  <si>
    <t xml:space="preserve">  رسوم الهجرة والجوازات</t>
  </si>
  <si>
    <t xml:space="preserve">  فوائد على ودائع البنوك والقروض المدينة</t>
  </si>
  <si>
    <t xml:space="preserve">  ارباح الاستثمارات في الاسهم وحصص رأس المال </t>
  </si>
  <si>
    <t xml:space="preserve">  ايرادات تأجير عقارات حكومية</t>
  </si>
  <si>
    <t xml:space="preserve">  فائض الهيئات العامة </t>
  </si>
  <si>
    <t xml:space="preserve">  ايرادات خدمات مرفق الاتصالات</t>
  </si>
  <si>
    <t xml:space="preserve">  ايرادات الموانيء</t>
  </si>
  <si>
    <t xml:space="preserve">  ايرادات المطارات</t>
  </si>
  <si>
    <t xml:space="preserve">  ايرادات مياه مختلفة</t>
  </si>
  <si>
    <t xml:space="preserve">  ايرادات بيع المياه</t>
  </si>
  <si>
    <t>ب - ايرادات غير ضريبية :</t>
  </si>
  <si>
    <t>جملة ( أ ) ايرادات الضرائب والرسوم</t>
  </si>
  <si>
    <t xml:space="preserve">  ضريبة جمركية</t>
  </si>
  <si>
    <t xml:space="preserve">  تراحيص الاتصالات</t>
  </si>
  <si>
    <t>ــــ</t>
  </si>
  <si>
    <t xml:space="preserve">  رسوم محلية مختلفة</t>
  </si>
  <si>
    <t xml:space="preserve">  رسوم امتياز مرافق     </t>
  </si>
  <si>
    <t xml:space="preserve">  رسوم فنادق ومرافق اخرى    </t>
  </si>
  <si>
    <t xml:space="preserve">  رخص وسائل النقل</t>
  </si>
  <si>
    <t xml:space="preserve">  رخص ممارسة الاعمال التجارية</t>
  </si>
  <si>
    <t xml:space="preserve">  رسوم المعاملات العقارية</t>
  </si>
  <si>
    <t xml:space="preserve">  رسوم البلدية على الايجارات</t>
  </si>
  <si>
    <t xml:space="preserve">  رسوم التراخيص باستقدام العمال غير العمانيين</t>
  </si>
  <si>
    <t>أ - ايرادات الضرائب والرسوم :</t>
  </si>
  <si>
    <t>( حسب البنود )</t>
  </si>
  <si>
    <t xml:space="preserve">الايرادات الجارية للسنة المالية 2015 </t>
  </si>
  <si>
    <t>جدول رقم (2/2)</t>
  </si>
  <si>
    <t>ــ 9 ــ</t>
  </si>
  <si>
    <t>اجمالي الاستردادات الرأسمالية</t>
  </si>
  <si>
    <t>وزارة المالية  ( تمويل مؤسسات اخرى )</t>
  </si>
  <si>
    <t>اخرى :</t>
  </si>
  <si>
    <t>استردادات رأسمالية :</t>
  </si>
  <si>
    <t>اجمالي الايرادات الرأسمالية</t>
  </si>
  <si>
    <t>جملة قطاع الطاقة والوفود :</t>
  </si>
  <si>
    <t>قطاع الطاقة والوفود :</t>
  </si>
  <si>
    <t xml:space="preserve">وزارة الاسكان  </t>
  </si>
  <si>
    <t>ايرادات رأسمالية :</t>
  </si>
  <si>
    <t>( حسب التخصصات الوظيفية )</t>
  </si>
  <si>
    <t>جدول رقم (3)</t>
  </si>
  <si>
    <t>ـ 10 ـ</t>
  </si>
  <si>
    <t>جملة بيع الاستثمارات</t>
  </si>
  <si>
    <t>بيع استثمارات في هيئات ومؤسسات عامة وخاصة</t>
  </si>
  <si>
    <t>بيع استثمارات :</t>
  </si>
  <si>
    <t>جملة استرداد اقساط القروض</t>
  </si>
  <si>
    <t>استرداد قروض من هيئات ومؤسسات عامة وغيرها</t>
  </si>
  <si>
    <t>استرداد اقساط القروض :</t>
  </si>
  <si>
    <t>تحويلات راسمالية محلية</t>
  </si>
  <si>
    <t>ايرادات بيع اراضي حكومية</t>
  </si>
  <si>
    <t>ايرادات بيع مساكن اجتماعية ومباني حكومية</t>
  </si>
  <si>
    <t xml:space="preserve">( حسب البنود ) </t>
  </si>
  <si>
    <t>الايرادات الرأسمالية والاستردادات الرأسمالية للسنة المالية 2015</t>
  </si>
  <si>
    <t>جدول رقم (1/3)</t>
  </si>
  <si>
    <t>ــــــ</t>
  </si>
  <si>
    <t xml:space="preserve">احتياطي مخصص </t>
  </si>
  <si>
    <t>الهيئة العمانية للشراكة من اجل التنمية</t>
  </si>
  <si>
    <t xml:space="preserve">الهيئة العامة للطيران المدني  </t>
  </si>
  <si>
    <t>مشروع جامعة عمان ( المصروفات التأسيسية )</t>
  </si>
  <si>
    <t xml:space="preserve">الهيئة العامة لسجل القوى العاملة </t>
  </si>
  <si>
    <t>الهيئة العامة للاعتماد الاكاديمي</t>
  </si>
  <si>
    <t>تعويضات</t>
  </si>
  <si>
    <t>جهازالرقابة المالية والادارية للدولة</t>
  </si>
  <si>
    <t xml:space="preserve">حصة الحكومة في معاشات موظفي الحكومة العمانيين </t>
  </si>
  <si>
    <t>موازنات الفائض والدعم</t>
  </si>
  <si>
    <t>وزارة المالية  ( مخصصات اخرى )</t>
  </si>
  <si>
    <t>للسنة المالية 2015</t>
  </si>
  <si>
    <t>المصروفات الجارية للوزارات المدنية والوحدات الحكومية والهيئات العامة</t>
  </si>
  <si>
    <t xml:space="preserve">وزارة الخدمة المدنية </t>
  </si>
  <si>
    <t>مكتب مستشار جلالة السلطان لشئون التخطيط الاقتصادي</t>
  </si>
  <si>
    <t xml:space="preserve">وزارة البلديات الاقليمية وموارد المياه   </t>
  </si>
  <si>
    <t xml:space="preserve">وزارة  الاسكان     </t>
  </si>
  <si>
    <t xml:space="preserve">وزارة  النقل والاتصالات </t>
  </si>
  <si>
    <t xml:space="preserve">وزارة الزراعة والثروة السمكية </t>
  </si>
  <si>
    <t>شئون البلاط السلطاني</t>
  </si>
  <si>
    <t>جدول رقم (4)</t>
  </si>
  <si>
    <t>ــــــــــــ</t>
  </si>
  <si>
    <t>احتياطي مخصص</t>
  </si>
  <si>
    <t xml:space="preserve">الهيئة العمانية للشراكة من اجل التنمية </t>
  </si>
  <si>
    <t>الهيئة العامة لتنمية المؤسسات الصغيرة والمتوسطة</t>
  </si>
  <si>
    <t xml:space="preserve"> الهيئة العامة للمخازن والاحتياطي الغذائي</t>
  </si>
  <si>
    <t xml:space="preserve"> (  الهيئة العامة لترويج الاستثمار وتنمية الصادرات )وزارة الخارجية   </t>
  </si>
  <si>
    <t xml:space="preserve">التخطيط الاقتصادي ) </t>
  </si>
  <si>
    <t xml:space="preserve">ديوان البلاط السلطاني ( مكتب مستشار جلالة السلطان لشؤون </t>
  </si>
  <si>
    <t>13) شئون اقتصادية اخرى :</t>
  </si>
  <si>
    <t>هيئة تقنية المعلومات</t>
  </si>
  <si>
    <t xml:space="preserve">وزارة النقل والاتصالات ( قطاع  الاتصالات ) </t>
  </si>
  <si>
    <t xml:space="preserve">وزارة النقل والاتصالات ( قطاع  النقل ) </t>
  </si>
  <si>
    <t>12) قطاع النقل والاتصالات :</t>
  </si>
  <si>
    <t>ديوان البلاط السلطاني ( مشرع زراعة المليون نخله )</t>
  </si>
  <si>
    <t>10) قطاع الزراعة والثروة السمكية :</t>
  </si>
  <si>
    <t>9) قطاع الطاقة والوقود :</t>
  </si>
  <si>
    <t>الميزانية  المعتمدة</t>
  </si>
  <si>
    <t>المصروفات الجارية للوزارات المدنية والوحدات الحكومية والهيئات العامة للسنه المالية 2015</t>
  </si>
  <si>
    <t xml:space="preserve">الهيئة العامة للاذاعة والتلفزيون </t>
  </si>
  <si>
    <t>شؤون البلاط السلطاني  ( دار الاوبرا السلطانية )</t>
  </si>
  <si>
    <t xml:space="preserve"> مؤسسة عُمان للصحافة والنشر والاعلان </t>
  </si>
  <si>
    <t>وزارة التربية والتعليم  ( المديرية العامة للكشافة والمرشدات )</t>
  </si>
  <si>
    <t>8) قطاع الثقافة والشئون الدينية :</t>
  </si>
  <si>
    <t xml:space="preserve">وزارة البلديات الاقليمية وموارد المياه ( قطاع موارد المياه ) </t>
  </si>
  <si>
    <t>7) قطاع الاسكان :</t>
  </si>
  <si>
    <t xml:space="preserve">وزارة القوى العاملة  ( قطاع العمل ) </t>
  </si>
  <si>
    <t xml:space="preserve">منحة نهاية الخدمة لموظفي الحكومة  </t>
  </si>
  <si>
    <t xml:space="preserve">الهيئة العامة للتامينات الاجتماعية </t>
  </si>
  <si>
    <t>مؤسسات اخرى</t>
  </si>
  <si>
    <t xml:space="preserve">وزارة التنمية الاجتماعية </t>
  </si>
  <si>
    <t>6) قطاع الضمان والرعاية الاجتماعية :</t>
  </si>
  <si>
    <t>5) قطاع الصحة :</t>
  </si>
  <si>
    <t xml:space="preserve">وزارة القوى العاملة ( قطاع التعليم التقني والتدريب المهني ) </t>
  </si>
  <si>
    <t>الهيئة العامة للصناعات الحرفية ( مراكز تدريب الصناعات الحرفية )</t>
  </si>
  <si>
    <t xml:space="preserve">وزارة الاوقاف والشئون الدينية ( كلية العلوم الشرعية ) </t>
  </si>
  <si>
    <t xml:space="preserve">وزارة الخارجية ( المعهد الدبلوماسي ) </t>
  </si>
  <si>
    <t>ديوان البلاد السلطاني ( مجلس التعليم )</t>
  </si>
  <si>
    <t>4) قطاع التعليم :</t>
  </si>
  <si>
    <t>مجلس الشؤون الادارية للقضاء ( المحاكم والامانة العامة للمجلس )</t>
  </si>
  <si>
    <t>وزارة العدل</t>
  </si>
  <si>
    <t>3) قطاع الامن والنظام العام :</t>
  </si>
  <si>
    <t xml:space="preserve">تعويضات </t>
  </si>
  <si>
    <t>1) قطاع الخدمات العامة :</t>
  </si>
  <si>
    <t>جدول رقم (1/4)</t>
  </si>
  <si>
    <t>( د ) احتياطي مخصص</t>
  </si>
  <si>
    <t>جملة الاشتراكات في المنظمات غير المالية</t>
  </si>
  <si>
    <t xml:space="preserve">    منظمات دولية</t>
  </si>
  <si>
    <t xml:space="preserve">    منظمات عربية</t>
  </si>
  <si>
    <t xml:space="preserve">    منظمات مجلس التعاون لدول الخليج العربية</t>
  </si>
  <si>
    <t>8) الاشتراكات في المنظمات غير المالية :</t>
  </si>
  <si>
    <t>جملة المساعدات والمعونات الخارجية</t>
  </si>
  <si>
    <t xml:space="preserve">    مساعدات ومعونات خارجية</t>
  </si>
  <si>
    <t>7) مساعدات ومعونات خارجية :</t>
  </si>
  <si>
    <t>جملة المساعدات والمعونات الداخلية</t>
  </si>
  <si>
    <t xml:space="preserve">    مساعدات ومعونات داخلية</t>
  </si>
  <si>
    <t>6) مساعدات ومعونات داخلية :</t>
  </si>
  <si>
    <t>جملة تعويضات عن الضرر</t>
  </si>
  <si>
    <t xml:space="preserve">     تعويضات اخرى </t>
  </si>
  <si>
    <t xml:space="preserve">     تعويضات الضرر عن الحوادث </t>
  </si>
  <si>
    <t>5) تعويضات عن الضرر :</t>
  </si>
  <si>
    <t>جملة الدعم للمواطنين</t>
  </si>
  <si>
    <t xml:space="preserve">    خسائر بيع البسور</t>
  </si>
  <si>
    <t xml:space="preserve">    مخصصات تنمية ريفية</t>
  </si>
  <si>
    <t xml:space="preserve">    دعم الحرف</t>
  </si>
  <si>
    <t>4) دعم للمواطنين :</t>
  </si>
  <si>
    <t>جملة المساعدات للمواطنين</t>
  </si>
  <si>
    <t xml:space="preserve">    مساعدات مختلفة</t>
  </si>
  <si>
    <t xml:space="preserve">    مخصصات الاعاشة للطلبة</t>
  </si>
  <si>
    <t xml:space="preserve">    منح ومساعدات طارئة</t>
  </si>
  <si>
    <t xml:space="preserve">    مخصصات الشيوخ والقبائل</t>
  </si>
  <si>
    <t xml:space="preserve">    منح ومساعدات اجتماعية</t>
  </si>
  <si>
    <t>3) مساعدات للمواطنين :</t>
  </si>
  <si>
    <t>مساعدات ودعم وتعويضات للمواطنين :</t>
  </si>
  <si>
    <t>جملة التحويلات للهيئات والمؤسسات التي لا تهدف للكسب</t>
  </si>
  <si>
    <t xml:space="preserve">    تحويلات للاندية والاتحادات الرياضية</t>
  </si>
  <si>
    <t>2) تحويلات للهيئات والمؤسسات التي لا تهدف للكسب :</t>
  </si>
  <si>
    <t>المصروفات الجارية للسنة المالية 2015</t>
  </si>
  <si>
    <t>جملة الدعـــــــــــــــم</t>
  </si>
  <si>
    <t xml:space="preserve">    الشركات والمؤسسات</t>
  </si>
  <si>
    <t xml:space="preserve">    الهيئات العامة</t>
  </si>
  <si>
    <t xml:space="preserve">    الهيئات والمؤسسات (غير المالية )  :</t>
  </si>
  <si>
    <t>1) الدعم :</t>
  </si>
  <si>
    <t>(ج) دعم وتحويلات جارية اخرى :</t>
  </si>
  <si>
    <t>(ب) مجموع المستلزمات السلعية والخدمية (1+3+4)</t>
  </si>
  <si>
    <t>جملة مصروفات الخدمات الحكومية</t>
  </si>
  <si>
    <t>تكاليف استئجار خطوط البيانات وشبكة المعلومات الدولية</t>
  </si>
  <si>
    <t>تكاليف استهلاك المياه</t>
  </si>
  <si>
    <t>تكاليف استهلاك الكهرباء</t>
  </si>
  <si>
    <t>خدمات الاتصالات ( البريد والبرق والهاتف )</t>
  </si>
  <si>
    <t>4) مصروفات خدمات حكومية :</t>
  </si>
  <si>
    <t>جملة المستلزمات الخدمية</t>
  </si>
  <si>
    <t>تكاليف اقامة المهرجانات</t>
  </si>
  <si>
    <t>صيانة اثاث ومعدات منشآت صحية ومختبرات</t>
  </si>
  <si>
    <t xml:space="preserve">صيانة اثاث ومعدات تعليمية </t>
  </si>
  <si>
    <t>تكاليف بعثات دراسية</t>
  </si>
  <si>
    <t>مصروفات غير مبوبة</t>
  </si>
  <si>
    <t>مردودات من ايرادات سنوات سابقة</t>
  </si>
  <si>
    <t>خسارة  تغير سعر العملة</t>
  </si>
  <si>
    <t>مصروفات بنكية</t>
  </si>
  <si>
    <t>عقود خدمات اخرى</t>
  </si>
  <si>
    <t>عقود خدمات تشغيلية</t>
  </si>
  <si>
    <t>عقود خدمات استشارية</t>
  </si>
  <si>
    <t>تكاليف تمديدات كهربائية خارج مسقط</t>
  </si>
  <si>
    <t>تكاليف توصيلات كهربائية خارج مسقط</t>
  </si>
  <si>
    <t>تكاليف استئجار سيارات ووسائل نقل</t>
  </si>
  <si>
    <t>تكاليف الاحتفال بالعيد الوطني</t>
  </si>
  <si>
    <t>تكاليف خدمات اخرى</t>
  </si>
  <si>
    <t>مصروفات علاج بالخارج</t>
  </si>
  <si>
    <t xml:space="preserve">تكاليف تدريب </t>
  </si>
  <si>
    <t>دعاية واعلان واقامة معارض</t>
  </si>
  <si>
    <t>اشتراكات في الصحف والمجلات</t>
  </si>
  <si>
    <t>مصروفات سفر في مهام رسمية</t>
  </si>
  <si>
    <t>تأمين على الاملاك والخزائن الحكومية</t>
  </si>
  <si>
    <t>تأمين على السيارات</t>
  </si>
  <si>
    <t>ايجارات عقارات</t>
  </si>
  <si>
    <t>صيانة اخرى</t>
  </si>
  <si>
    <t>صيانة اجهزة الحاسب الآلي</t>
  </si>
  <si>
    <t>صيانة آلات</t>
  </si>
  <si>
    <t>صيانة سيارات ووسائل نقل</t>
  </si>
  <si>
    <t>صيانة اثاث ومعدات مساكن</t>
  </si>
  <si>
    <t>صيانة اثاث ومعدات مكاتب</t>
  </si>
  <si>
    <t>صيانة مباني</t>
  </si>
  <si>
    <t>عقود نظافة</t>
  </si>
  <si>
    <t>صيانة طرق</t>
  </si>
  <si>
    <t>3) مستلزمات خدمية :</t>
  </si>
  <si>
    <t>جملة المستلزمات السلعية</t>
  </si>
  <si>
    <t xml:space="preserve">     مستلزمات سلعية اخرى</t>
  </si>
  <si>
    <t xml:space="preserve">     قطع غيار سيارات ووسائل النقل</t>
  </si>
  <si>
    <t xml:space="preserve">     وقود وزيوت للسيارات ووسائل النقل</t>
  </si>
  <si>
    <t xml:space="preserve">     قطع غيار للآلات والمعدات</t>
  </si>
  <si>
    <t xml:space="preserve">     غاز طبيعي</t>
  </si>
  <si>
    <t xml:space="preserve">     وقود وزيوت للآلات والمعدات</t>
  </si>
  <si>
    <t xml:space="preserve">     لوازم وامدادات الحاسب الآلي</t>
  </si>
  <si>
    <t xml:space="preserve">     لوازم وامدادات الاذاعة والتلفزيون</t>
  </si>
  <si>
    <t xml:space="preserve">     لوازم وامدادات الطرق والمباني</t>
  </si>
  <si>
    <t xml:space="preserve">     لوازم مكتبية ومطبوعات</t>
  </si>
  <si>
    <t xml:space="preserve">     مواد غذائية</t>
  </si>
  <si>
    <t xml:space="preserve">     لوازم تعليمية</t>
  </si>
  <si>
    <t xml:space="preserve">     مواد كيماوية ومبيدات حشرية</t>
  </si>
  <si>
    <t xml:space="preserve">     لوازم وامدادات زراعية</t>
  </si>
  <si>
    <t xml:space="preserve">      لوازم وامدادات طبية</t>
  </si>
  <si>
    <t>1) مستلزمات سلعية :</t>
  </si>
  <si>
    <t>(ب) مستلزمات سلعية وخدمية :</t>
  </si>
  <si>
    <t xml:space="preserve">(أ) مجموع المصروفات الخدمية والسلعية </t>
  </si>
  <si>
    <t>***</t>
  </si>
  <si>
    <t>حصة الحكومة في نظام معاشات موظفي الحكومة العمانيين **</t>
  </si>
  <si>
    <t>جملة المستحقات الاخرى</t>
  </si>
  <si>
    <t>منحة نهاية الخدمة للموظفين المعينين بغير طريق التعاقد</t>
  </si>
  <si>
    <t>تعويض فوائد بنك الاسكان العماني</t>
  </si>
  <si>
    <t>مكافات المحالين الى التقاعد المبكر</t>
  </si>
  <si>
    <t>تكاليف العقود الخاصة لشغل الوظائف المؤقتة</t>
  </si>
  <si>
    <t>ايجارات مساكن الموظفين</t>
  </si>
  <si>
    <t>مستحقات نهاية الخدمة لموظفي الحكومة غير العمانيين</t>
  </si>
  <si>
    <t>اجور اضافية</t>
  </si>
  <si>
    <t>تعويض نقدي عن الاجازة</t>
  </si>
  <si>
    <t>مكافآت</t>
  </si>
  <si>
    <t>مصروفات السفر</t>
  </si>
  <si>
    <t>تذاكر السفر</t>
  </si>
  <si>
    <t>مستحقات اخرى :</t>
  </si>
  <si>
    <t>جملة البدلات</t>
  </si>
  <si>
    <t>علاوة غلاء معيشة</t>
  </si>
  <si>
    <t>بدلات اخرى</t>
  </si>
  <si>
    <t>بدل نقل</t>
  </si>
  <si>
    <t>بدل اغتراب</t>
  </si>
  <si>
    <t>بدل طبيعة عمل</t>
  </si>
  <si>
    <t>بدل هاتف</t>
  </si>
  <si>
    <t>بدل مياه</t>
  </si>
  <si>
    <t>بدل كهرباء</t>
  </si>
  <si>
    <t>بدل سكن</t>
  </si>
  <si>
    <t>بــدلات :</t>
  </si>
  <si>
    <t>جملة الرواتب والاجور</t>
  </si>
  <si>
    <t>معاشات تقاعد الوزراء</t>
  </si>
  <si>
    <t>تكاليف تعيين الخريجين</t>
  </si>
  <si>
    <t>اجور المؤقتين</t>
  </si>
  <si>
    <t>رواتب اساسية</t>
  </si>
  <si>
    <t>رواتب وأجور :</t>
  </si>
  <si>
    <t>( أ ) مصروفات خدمية وسلعية :</t>
  </si>
  <si>
    <t>جدول رقم (2/4)</t>
  </si>
  <si>
    <t>ـ 21 ـ</t>
  </si>
  <si>
    <t>الاجمالـــــي</t>
  </si>
  <si>
    <t xml:space="preserve">هيئة الوثائق والمحفوظات الوطنية </t>
  </si>
  <si>
    <t>وزارة السياحة</t>
  </si>
  <si>
    <t>موازنات الفائض والدعم ( صندوق الرفد )</t>
  </si>
  <si>
    <t xml:space="preserve">للسنة المالية 2015 </t>
  </si>
  <si>
    <t>المصروفات الراسمالية للوزارات المدنية والوحدات الحكومية والهيئات العامة</t>
  </si>
  <si>
    <t xml:space="preserve">وزارة البلديات الاقليمية وموارد المياه    </t>
  </si>
  <si>
    <t xml:space="preserve">وزارة  الاسكان      </t>
  </si>
  <si>
    <t>جدول رقم (5)</t>
  </si>
  <si>
    <t>ــ 24 ــ</t>
  </si>
  <si>
    <t xml:space="preserve">وزارة السياحة  </t>
  </si>
  <si>
    <t>صندوق الرفد</t>
  </si>
  <si>
    <t>التخطيط الاقصادي )</t>
  </si>
  <si>
    <t xml:space="preserve">ديوان البلاط السلطاني ( مكتب مستشار جلالة السلطان  لشؤون </t>
  </si>
  <si>
    <t>ديوان البلاط السلطاني ( مشروع زراعة المليون نخلة )</t>
  </si>
  <si>
    <t>المصروفات الراسمالية للوزارات المدنية والوحدات الحكومية والهيئات العامة للسنه المالية 2015</t>
  </si>
  <si>
    <t>شؤون البلاط السلطاني ( دار الاوبرا السلطانية )</t>
  </si>
  <si>
    <t>قطاع الثقافة والشئون الدينية :</t>
  </si>
  <si>
    <t xml:space="preserve">وزارة البيئة والشئون المناخية </t>
  </si>
  <si>
    <t xml:space="preserve">وزارة البلديات الاقليمية وموارد المياه (  قطاع موارد المياه ) </t>
  </si>
  <si>
    <t xml:space="preserve">وزارة القوى العاملة ( قطاع العمل ) </t>
  </si>
  <si>
    <t xml:space="preserve">الهيئة العامة للاعتماد الاكاديمي </t>
  </si>
  <si>
    <t>وزارة الخارجية ( المعهد الدبلوماسي )</t>
  </si>
  <si>
    <t>ديوان البلاط السلطاني ( مجلس التعليم )</t>
  </si>
  <si>
    <t xml:space="preserve"> محكمة القضاء الاداري </t>
  </si>
  <si>
    <t>جدول رقم (1/5)</t>
  </si>
  <si>
    <t>ــ 25 ــ</t>
  </si>
  <si>
    <t>جملة الاصول الثابته المتنوعة</t>
  </si>
  <si>
    <t>اصول ثابته اخرى</t>
  </si>
  <si>
    <t>اصول ثابتة متنوعة :</t>
  </si>
  <si>
    <t>جملة الآلات والمعدات</t>
  </si>
  <si>
    <t>معدات</t>
  </si>
  <si>
    <t>آلات</t>
  </si>
  <si>
    <t>آلات ومعدات :</t>
  </si>
  <si>
    <t>جملة وسائل النقل</t>
  </si>
  <si>
    <t>وسائل نقل اخرى</t>
  </si>
  <si>
    <t>سيارات</t>
  </si>
  <si>
    <t>وسائل نقل :</t>
  </si>
  <si>
    <t>جملة الاثاث والمعدات</t>
  </si>
  <si>
    <t>اثاث ومعدات منشآت صحية ومختبرات</t>
  </si>
  <si>
    <t>اثاث ومعدات تعليمية</t>
  </si>
  <si>
    <t>اثاث ومعدات مساكن</t>
  </si>
  <si>
    <t>اثاث ومعدات مكاتـب</t>
  </si>
  <si>
    <t>اثاث ومعدات :</t>
  </si>
  <si>
    <t>الاصول الثابتة :</t>
  </si>
  <si>
    <t>المصروفات الرأسمالية للسنة المالية 2015</t>
  </si>
  <si>
    <t>جدول رقم (2/5)</t>
  </si>
  <si>
    <t>الصرف الفعلي المقدر</t>
  </si>
  <si>
    <t>مشروع جامعة عمان</t>
  </si>
  <si>
    <t xml:space="preserve">المجلس الاعلى للتخطيط  </t>
  </si>
  <si>
    <t xml:space="preserve">هيئة تقنية المعلومات </t>
  </si>
  <si>
    <t>الهيئة العامة لترويج الاستثمار وتنمية الصادرات</t>
  </si>
  <si>
    <t xml:space="preserve"> سوق مسقط للاوراق المالية</t>
  </si>
  <si>
    <t>المصروفات الانمائية للوزارات المدنية والوحدات الحكومية والهيئات العامة</t>
  </si>
  <si>
    <t xml:space="preserve"> المؤسسة العامة للمناطق الصناعية</t>
  </si>
  <si>
    <t>جدول رقم (6)</t>
  </si>
  <si>
    <t>ــ 30 ــ</t>
  </si>
  <si>
    <t>الصرف الفعلي ( المقدر )</t>
  </si>
  <si>
    <t xml:space="preserve">  وزارة السياحة </t>
  </si>
  <si>
    <t xml:space="preserve"> ( الهيئة العامة لترويج الاستثمار وتنمية الصادرات)وزارة الخارجية</t>
  </si>
  <si>
    <t xml:space="preserve">  سوق مسقط للاوراق المالية</t>
  </si>
  <si>
    <t xml:space="preserve">  الهيئة العامة للمخازن والاحتياطي الغذائي</t>
  </si>
  <si>
    <t xml:space="preserve">  وزارة التجارة والصناعة</t>
  </si>
  <si>
    <t>هيئة تنظيم الاتصالات</t>
  </si>
  <si>
    <t xml:space="preserve">وزارة النقل والاتصالات ( قطاع النقل ) </t>
  </si>
  <si>
    <t>جملة قطاع  التعدين والتصنيع والانشاء</t>
  </si>
  <si>
    <t xml:space="preserve">  المؤسسة العامة للمناطق الصناعية</t>
  </si>
  <si>
    <t>المصروفات الانمائية للوزارات المدنية والوحدات الحكومية والهيئات العامة للسنه المالية 2015</t>
  </si>
  <si>
    <t>وزارة الزراعة و الثروة السمكية</t>
  </si>
  <si>
    <t xml:space="preserve">الهيئة العامة للصناعات الحرفية </t>
  </si>
  <si>
    <t>ديوان البلاط السلطاني ( مكتب مستشار جلالة السلطان للشئون الثقافية )</t>
  </si>
  <si>
    <t xml:space="preserve">وزارة الاسكان </t>
  </si>
  <si>
    <t>وزارة المالية  ( اعتماد غير موزع )</t>
  </si>
  <si>
    <t>جدول رقم (1/6)</t>
  </si>
  <si>
    <t>ـــ</t>
  </si>
  <si>
    <t>الصرف الفعلي  المقدر</t>
  </si>
  <si>
    <t>الاجمالي (1 + 2 + 3 + 4 )</t>
  </si>
  <si>
    <t xml:space="preserve">جملة قطاع الهياكل الاساسية </t>
  </si>
  <si>
    <t>البيئة ومكافحة التلوث</t>
  </si>
  <si>
    <t xml:space="preserve">الادارة الحكومية </t>
  </si>
  <si>
    <t xml:space="preserve">تخطيط المدن وخدمات البلديات </t>
  </si>
  <si>
    <t xml:space="preserve">الري وموارد المياه </t>
  </si>
  <si>
    <t>الموانئ</t>
  </si>
  <si>
    <t>المطارات</t>
  </si>
  <si>
    <t xml:space="preserve">الطرق </t>
  </si>
  <si>
    <t>(4)  قطاع الهياكل الاساسية :</t>
  </si>
  <si>
    <t xml:space="preserve">جملة قطاع الهياكل الاجتماعية </t>
  </si>
  <si>
    <t>مراكز الشباب</t>
  </si>
  <si>
    <t xml:space="preserve">المراكز الاجتماعية </t>
  </si>
  <si>
    <t>الاعلام والثقافة والشئون الدينية</t>
  </si>
  <si>
    <t>الصحة</t>
  </si>
  <si>
    <t xml:space="preserve">التدريب المهني </t>
  </si>
  <si>
    <t>التعليم</t>
  </si>
  <si>
    <t>(3)  قطاع الهياكل الاجتماعية :</t>
  </si>
  <si>
    <t xml:space="preserve">جملة قطاع الانتاج الخدمي </t>
  </si>
  <si>
    <t xml:space="preserve">السياحة </t>
  </si>
  <si>
    <t>المياه</t>
  </si>
  <si>
    <t xml:space="preserve">الكهرباء </t>
  </si>
  <si>
    <t>التجارة</t>
  </si>
  <si>
    <t>الاسكان</t>
  </si>
  <si>
    <t>(2)  قطاع الانتاج الخدمي :</t>
  </si>
  <si>
    <t xml:space="preserve"> جملة قطاع الانتاج السلعي  </t>
  </si>
  <si>
    <t>الصناعة التحويلية</t>
  </si>
  <si>
    <t xml:space="preserve">الاسماك </t>
  </si>
  <si>
    <t>الزراعة</t>
  </si>
  <si>
    <t>المعادن والمحاجر</t>
  </si>
  <si>
    <t>النفط الخام</t>
  </si>
  <si>
    <t>(1)  قطاع الانتاج السلعي  :</t>
  </si>
  <si>
    <t>(  بالريال العماني )</t>
  </si>
  <si>
    <t xml:space="preserve">( حسب القطاعات )  </t>
  </si>
  <si>
    <t>جدول رقم (6/ 2 )</t>
  </si>
  <si>
    <t>العودة إلى صفحة البيانات</t>
  </si>
  <si>
    <t xml:space="preserve">  ضريبة الدخل (على الشركات وعلى المؤسسات )</t>
  </si>
  <si>
    <t>ديوان البلاط السلطاني ( بلدية  صحار )</t>
  </si>
  <si>
    <t>مجلس الشؤون الادارية للقضاء( المحاكم والامانة العامة للمجلس )</t>
  </si>
  <si>
    <t xml:space="preserve">وزارة البلديات الاقليمية وموارد المياه ( قطاع البلديات الاقليمية ) </t>
  </si>
  <si>
    <t>ديوان البلاط السلطاني ( مكتب مستشار جلالة السلطان للشئون الثقافية)</t>
  </si>
  <si>
    <t>الاجمالي ( أ + ب + ج + د  )</t>
  </si>
  <si>
    <t xml:space="preserve">مجلس الشؤون الادارية للقضاء ( المحاكم والامانة العامة للمجلس ) </t>
  </si>
  <si>
    <t>الاتصالات (البريد والبرق والهاتف)              ف</t>
  </si>
  <si>
    <t>وزارة البلديات الاقليمية وموارد المياه ( قطاع البلديات الاقليمية )</t>
  </si>
  <si>
    <t>ديوان البلاط السلطاني ( مكتب مستشار جلالة السلطان للشئون الثفافية )</t>
  </si>
  <si>
    <t xml:space="preserve">رقم الجدول </t>
  </si>
  <si>
    <t>الوصف</t>
  </si>
  <si>
    <t>الجداول</t>
  </si>
  <si>
    <t>اضغط هنا للإنتقال للجدول</t>
  </si>
  <si>
    <t>م</t>
  </si>
  <si>
    <t>اسم المتغير</t>
  </si>
  <si>
    <t>وصف المتغير</t>
  </si>
  <si>
    <t>نوع البيانات</t>
  </si>
  <si>
    <t>مستوى الإلزامية
(إجباري/ اختياري)</t>
  </si>
  <si>
    <t xml:space="preserve">هي البنود التي توضح المبالغ  المُعتمدة في الميزانية التقديرية والفعلية خلال سنة معينةبالعملات المحلية وذلك حسب الإيرادات وأنواعها، والمصروفات وأنواعها. </t>
  </si>
  <si>
    <t>نص</t>
  </si>
  <si>
    <t>إلزامي</t>
  </si>
  <si>
    <t>الميزانية المُعتمدة</t>
  </si>
  <si>
    <t>هي المبالغ التقديرية التي يتم اعتمادها خلال سنة معينة بالعملات المحلية وذلك حسب الإيرادات والمصروفات المتوقعة.</t>
  </si>
  <si>
    <t>رقم</t>
  </si>
  <si>
    <t xml:space="preserve">السيولة المُعتمدة للصرف </t>
  </si>
  <si>
    <t>هي المبالغ المخصصة التي يتم تحديدها للصرف خلال سنة معينة بالعملات المحلية.</t>
  </si>
  <si>
    <t>هي المبالغ الفعلية التي تم صرفها خلال سنة معينة بالعملات المحلية وذلك حسب الإيرادات والمصروفات.</t>
  </si>
  <si>
    <t>اسم مجموعة البيانات</t>
  </si>
  <si>
    <t>وصف مجموعة البيانات</t>
  </si>
  <si>
    <t>الكلمات المفتاحية</t>
  </si>
  <si>
    <t xml:space="preserve">الإيرادات، المصروفات، إيرادات (جارية، رأسمالية)، استردادات رأسمالية، مصروفات( جارية، استثمارية، إنمائية) </t>
  </si>
  <si>
    <t>الفئة</t>
  </si>
  <si>
    <t>العاملين في القطاع الحكومي والخاص والمجتمع</t>
  </si>
  <si>
    <t>الدورية</t>
  </si>
  <si>
    <t>سنوي</t>
  </si>
  <si>
    <t>تاريخ النشر</t>
  </si>
  <si>
    <t>تاريخ التعديل إن وجد</t>
  </si>
  <si>
    <t>اسم نقطة التواصل</t>
  </si>
  <si>
    <t>وزارة المالية</t>
  </si>
  <si>
    <t>رقم التواصل</t>
  </si>
  <si>
    <t>البريد الالكتروني</t>
  </si>
  <si>
    <t>yuosef.darmaki@mof.gov.om</t>
  </si>
  <si>
    <t>صيغة الملف</t>
  </si>
  <si>
    <t>Excel sheet</t>
  </si>
  <si>
    <t>الفترة المرجعية للبيانات</t>
  </si>
  <si>
    <t>التغطية الجغرافية للبيانات</t>
  </si>
  <si>
    <t>سلطنة عُمان</t>
  </si>
  <si>
    <t>مؤشرات إجمالية</t>
  </si>
  <si>
    <t xml:space="preserve"> اضغط هنا للإنتقال إلى صفحة البيانات</t>
  </si>
  <si>
    <t xml:space="preserve">المصدر: </t>
  </si>
  <si>
    <t>اللغة</t>
  </si>
  <si>
    <t>العربية</t>
  </si>
  <si>
    <t xml:space="preserve">الحساب الختامي للدولة لعام 2015 </t>
  </si>
  <si>
    <t>يستعرض بيانات الحساب الختامي الأداء المالي الفعلي للدولة للسنة المالية 2015 ، ويقارن بين التقديرات المعتمدة للايرادات والإنفاق والعجز في الميزانية المعتمدة،كما يوضح وسائل التمويل والدين العام.</t>
  </si>
  <si>
    <t>الحساب الختامي للدولة للسنة المالية 2015م</t>
  </si>
  <si>
    <t>الايرادات الجارية لوجدات الجهاز الاداري للدولة والاشخاص الاعتبارية العامة الاخرى للسنة المالية 2015م (حسب التخصصات الوظيفية )</t>
  </si>
  <si>
    <t>الايرادات الجارية  للسنة المالية 2015م ( حسب البنود )</t>
  </si>
  <si>
    <t>الإيرادات الرأسمالية والاستردادات الرأسمالية للسنة المالية 2015م ( حسب البنود )</t>
  </si>
  <si>
    <t>المصروفات الجارية للسنة المالية 2015م ( حسب البنود )</t>
  </si>
  <si>
    <t xml:space="preserve"> المصروفات الرأسمالية للسنة المالية 2015م  (حسب البنود )</t>
  </si>
  <si>
    <t>المصروفــات الرأسمالية لوحــدات الجهــاز الإداري للدولــة والأشــخاص الإعتباريــة العامــة الاخرى للســنة الماليــة 2015م ( حســب التخصصــات الوظيفيــة )</t>
  </si>
  <si>
    <t xml:space="preserve"> المصروفــات الإنمائية للــوزارات المدنيــة والوحدات الحكومية والهيئات العامة للســنة الماليــة 2015م  ( حســب القطاعات )</t>
  </si>
  <si>
    <t xml:space="preserve"> المصروفــات الإنمائية للــوزارات المدنيــة والوحدات الحكومية والهيئات العامة للســنة الماليــة 2015م  ( حســب التخصصــات الوظيفيــة )</t>
  </si>
  <si>
    <t xml:space="preserve"> المصروفــات الإنمائية للــوزارات المدنيــة والوحدات الحكومية والهيئات العامة للســنة الماليــة 2015م</t>
  </si>
  <si>
    <r>
      <t xml:space="preserve">المصروفات الإنمائية للوزارات المدنية   </t>
    </r>
    <r>
      <rPr>
        <sz val="9"/>
        <rFont val="TheSans"/>
        <family val="2"/>
      </rPr>
      <t xml:space="preserve"> (جدول 6) </t>
    </r>
    <r>
      <rPr>
        <sz val="11"/>
        <rFont val="TheSans"/>
        <family val="2"/>
      </rPr>
      <t xml:space="preserve"> </t>
    </r>
  </si>
  <si>
    <r>
      <t>المصروفات الرأسمالية للوزارات المدنية</t>
    </r>
    <r>
      <rPr>
        <sz val="9"/>
        <rFont val="TheSans"/>
        <family val="2"/>
      </rPr>
      <t xml:space="preserve"> (جدول 5)</t>
    </r>
  </si>
  <si>
    <t>الفعلي في</t>
  </si>
  <si>
    <t xml:space="preserve"> السنة المالية 2014</t>
  </si>
  <si>
    <t xml:space="preserve">الإيــرادات الجاريــة للــوزارات المدنيــة والوحــدات الحكوميــة والهيئــات العامــة للسنة المالية 20215م </t>
  </si>
  <si>
    <t xml:space="preserve">الفعلي في </t>
  </si>
  <si>
    <t>الايرادات الجارية  للوزارات والوحدات الحكومية  والهيئات العامة</t>
  </si>
  <si>
    <t xml:space="preserve"> للسنة المالية 2015 ( حسب التخصصات الوظيفية ) </t>
  </si>
  <si>
    <t xml:space="preserve"> السنة المالية</t>
  </si>
  <si>
    <t>الفعلي  في</t>
  </si>
  <si>
    <t>الايــرادات الرأســمالية والاســتردادات الرأســمالية للــوزارات المدنيــة عن السـنة الماليـة 2015م (حسـب التخصصــات الوظيفيــة )</t>
  </si>
  <si>
    <t>الايرادات الرأسمالية والاستردادات الرأسمالية للوزارات المدنية للسنة المالية 2015</t>
  </si>
  <si>
    <t xml:space="preserve"> المصروفــات الجاريــة للــوزارات المدنيــة والوحدات الحكومية والهيئات العامة عن الســنة الماليــة 2015م</t>
  </si>
  <si>
    <t xml:space="preserve"> المصروفــات الجاريــة للــوزارات المدنيــة والوحدات الحكومية والهيئات العامة عن الســنة الماليــة 2015م ( حســب التخصصــات الوظيفيــة )</t>
  </si>
  <si>
    <t xml:space="preserve"> السنة المالية 2014 </t>
  </si>
  <si>
    <t>(ج) مجموع الدعم والتحويلات الجارية الأخرى (1+2+3+4+5+6+7+8)</t>
  </si>
  <si>
    <t>المصروفـات الرأسـمالية للــوزارات المدنيــة والوحدات الحكومية والهيئات العامة عن الســنة الماليــة 2015م</t>
  </si>
  <si>
    <t>السنة المالية 2014</t>
  </si>
  <si>
    <r>
      <rPr>
        <b/>
        <sz val="11"/>
        <color indexed="8"/>
        <rFont val="TheSans"/>
        <family val="2"/>
      </rPr>
      <t>تتضمن هذه القائمة</t>
    </r>
    <r>
      <rPr>
        <b/>
        <sz val="11"/>
        <color indexed="10"/>
        <rFont val="TheSans"/>
        <family val="2"/>
      </rPr>
      <t xml:space="preserve"> </t>
    </r>
    <r>
      <rPr>
        <b/>
        <sz val="11"/>
        <color indexed="10"/>
        <rFont val="TheSans"/>
        <family val="2"/>
      </rPr>
      <t xml:space="preserve"> 2367 حوالي </t>
    </r>
    <r>
      <rPr>
        <b/>
        <sz val="11"/>
        <color indexed="8"/>
        <rFont val="TheSans"/>
        <family val="2"/>
      </rPr>
      <t xml:space="preserve"> بيانا لبيانات الحساب الختامي للدولة لعامة 2015 كما هو آتي: </t>
    </r>
    <r>
      <rPr>
        <sz val="10"/>
        <color indexed="8"/>
        <rFont val="TheSans"/>
        <family val="2"/>
      </rPr>
      <t xml:space="preserve">
- </t>
    </r>
    <r>
      <rPr>
        <b/>
        <sz val="10"/>
        <color indexed="8"/>
        <rFont val="TheSans"/>
        <family val="2"/>
      </rPr>
      <t>الإيرادات الجارية</t>
    </r>
    <r>
      <rPr>
        <sz val="10"/>
        <color indexed="8"/>
        <rFont val="TheSans"/>
        <family val="2"/>
      </rPr>
      <t xml:space="preserve"> (المُقدرة والفعلية) حسب الجهات والتخصصات الوظيفية والبنود . 
- </t>
    </r>
    <r>
      <rPr>
        <b/>
        <sz val="10"/>
        <color indexed="8"/>
        <rFont val="TheSans"/>
        <family val="2"/>
      </rPr>
      <t xml:space="preserve">الإيرادات الرأسمالية والاستردادات المالية </t>
    </r>
    <r>
      <rPr>
        <sz val="10"/>
        <color indexed="8"/>
        <rFont val="TheSans"/>
        <family val="2"/>
      </rPr>
      <t xml:space="preserve">(المُقدرة والفعلية) حسب التخصصات الوظيفية والبنود. 
- </t>
    </r>
    <r>
      <rPr>
        <b/>
        <sz val="10"/>
        <color indexed="8"/>
        <rFont val="TheSans"/>
        <family val="2"/>
      </rPr>
      <t>المصروفات الجارية</t>
    </r>
    <r>
      <rPr>
        <sz val="10"/>
        <color indexed="8"/>
        <rFont val="TheSans"/>
        <family val="2"/>
      </rPr>
      <t xml:space="preserve"> (المُقدرة والفعلية) حسب الجهات والبنود والتخصصات الوظيفية. 
- </t>
    </r>
    <r>
      <rPr>
        <b/>
        <sz val="10"/>
        <color indexed="8"/>
        <rFont val="TheSans"/>
        <family val="2"/>
      </rPr>
      <t>المصروفات الرأسمالية</t>
    </r>
    <r>
      <rPr>
        <sz val="10"/>
        <color indexed="8"/>
        <rFont val="TheSans"/>
        <family val="2"/>
      </rPr>
      <t xml:space="preserve"> (المُقدرة والفعلية) حسب الجهات والبنود والتخصصات الوظيفية. 
- </t>
    </r>
    <r>
      <rPr>
        <b/>
        <sz val="10"/>
        <color indexed="8"/>
        <rFont val="TheSans"/>
        <family val="2"/>
      </rPr>
      <t>المصروفات الإنمائية</t>
    </r>
    <r>
      <rPr>
        <sz val="10"/>
        <color indexed="8"/>
        <rFont val="TheSans"/>
        <family val="2"/>
      </rPr>
      <t xml:space="preserve"> حسب الجهات والتخصصات الوظيفية والقطاعات.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</si>
</sst>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208" formatCode="###\ ###\ ##0\ "/>
    <numFmt numFmtId="209" formatCode="yyyy/mm/dd\ "/>
    <numFmt numFmtId="212" formatCode="###\ ###\ "/>
    <numFmt numFmtId="213" formatCode="###\ ###\ \ "/>
  </numFmts>
  <fonts count="30" x14ac:knownFonts="1">
    <font>
      <sz val="10"/>
      <name val="Arial"/>
      <charset val="178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TheSans"/>
      <family val="2"/>
    </font>
    <font>
      <sz val="11"/>
      <name val="TheSans"/>
      <family val="2"/>
    </font>
    <font>
      <b/>
      <sz val="13"/>
      <name val="TheSans"/>
      <family val="2"/>
    </font>
    <font>
      <b/>
      <i/>
      <u/>
      <sz val="11"/>
      <name val="TheSans"/>
      <family val="2"/>
    </font>
    <font>
      <b/>
      <i/>
      <sz val="11"/>
      <name val="TheSans"/>
      <family val="2"/>
    </font>
    <font>
      <b/>
      <i/>
      <sz val="13"/>
      <name val="TheSans"/>
      <family val="2"/>
    </font>
    <font>
      <sz val="9"/>
      <name val="TheSans"/>
      <family val="2"/>
    </font>
    <font>
      <b/>
      <sz val="14"/>
      <name val="TheSans"/>
      <family val="2"/>
    </font>
    <font>
      <sz val="10"/>
      <color indexed="8"/>
      <name val="TheSans"/>
      <family val="2"/>
    </font>
    <font>
      <b/>
      <sz val="11"/>
      <color indexed="8"/>
      <name val="TheSans"/>
      <family val="2"/>
    </font>
    <font>
      <b/>
      <sz val="11"/>
      <color indexed="10"/>
      <name val="TheSans"/>
      <family val="2"/>
    </font>
    <font>
      <b/>
      <sz val="11"/>
      <color indexed="10"/>
      <name val="TheSans"/>
      <family val="2"/>
    </font>
    <font>
      <b/>
      <sz val="10"/>
      <color indexed="8"/>
      <name val="TheSans"/>
      <family val="2"/>
    </font>
    <font>
      <sz val="10"/>
      <color rgb="FFC00000"/>
      <name val="TheSans"/>
      <family val="2"/>
    </font>
    <font>
      <b/>
      <sz val="9"/>
      <color rgb="FF045571"/>
      <name val="TheSans"/>
      <family val="2"/>
    </font>
    <font>
      <b/>
      <sz val="13"/>
      <color theme="0"/>
      <name val="TheSans"/>
      <family val="2"/>
    </font>
    <font>
      <b/>
      <sz val="11"/>
      <color theme="0"/>
      <name val="TheSans"/>
      <family val="2"/>
    </font>
    <font>
      <sz val="13"/>
      <color theme="0"/>
      <name val="TheSans"/>
      <family val="2"/>
    </font>
    <font>
      <sz val="11"/>
      <color theme="0"/>
      <name val="TheSans"/>
      <family val="2"/>
    </font>
    <font>
      <sz val="10"/>
      <color rgb="FF000000"/>
      <name val="TheSans"/>
      <family val="2"/>
    </font>
    <font>
      <sz val="10"/>
      <color theme="0"/>
      <name val="TheSans"/>
      <family val="2"/>
    </font>
    <font>
      <b/>
      <sz val="10"/>
      <color rgb="FFE43C2F"/>
      <name val="TheSans"/>
      <family val="2"/>
    </font>
    <font>
      <b/>
      <sz val="13"/>
      <color rgb="FF00355E"/>
      <name val="TheSans"/>
      <family val="2"/>
    </font>
    <font>
      <b/>
      <sz val="10"/>
      <color rgb="FFC00000"/>
      <name val="TheSans"/>
      <family val="2"/>
    </font>
    <font>
      <b/>
      <sz val="11"/>
      <color rgb="FFC00000"/>
      <name val="TheSans"/>
      <family val="2"/>
    </font>
    <font>
      <u/>
      <sz val="10"/>
      <color theme="10"/>
      <name val="TheSans"/>
      <family val="2"/>
    </font>
    <font>
      <b/>
      <sz val="11"/>
      <color rgb="FF000000"/>
      <name val="The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5571"/>
        <bgColor indexed="64"/>
      </patternFill>
    </fill>
    <fill>
      <patternFill patternType="solid">
        <fgColor rgb="FFD6D7D9"/>
        <bgColor indexed="64"/>
      </patternFill>
    </fill>
    <fill>
      <patternFill patternType="solid">
        <fgColor rgb="FF74C3D4"/>
        <bgColor indexed="64"/>
      </patternFill>
    </fill>
    <fill>
      <patternFill patternType="solid">
        <fgColor rgb="FF4C718E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1" fontId="1" fillId="0" borderId="0"/>
  </cellStyleXfs>
  <cellXfs count="377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1" fontId="3" fillId="0" borderId="0" xfId="0" applyNumberFormat="1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top" wrapText="1" readingOrder="2"/>
    </xf>
    <xf numFmtId="0" fontId="16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17" fillId="0" borderId="0" xfId="0" applyFont="1" applyAlignment="1">
      <alignment horizontal="left" vertical="center"/>
    </xf>
    <xf numFmtId="0" fontId="18" fillId="3" borderId="4" xfId="0" applyFont="1" applyFill="1" applyBorder="1" applyAlignment="1">
      <alignment horizontal="centerContinuous" vertical="center"/>
    </xf>
    <xf numFmtId="0" fontId="18" fillId="3" borderId="5" xfId="0" applyFont="1" applyFill="1" applyBorder="1" applyAlignment="1">
      <alignment horizontal="centerContinuous" vertical="center"/>
    </xf>
    <xf numFmtId="0" fontId="18" fillId="3" borderId="6" xfId="0" applyFont="1" applyFill="1" applyBorder="1" applyAlignment="1">
      <alignment horizontal="centerContinuous" vertical="center"/>
    </xf>
    <xf numFmtId="0" fontId="18" fillId="3" borderId="7" xfId="0" applyFont="1" applyFill="1" applyBorder="1" applyAlignment="1">
      <alignment horizontal="centerContinuous" vertical="center"/>
    </xf>
    <xf numFmtId="0" fontId="18" fillId="3" borderId="2" xfId="0" applyFont="1" applyFill="1" applyBorder="1" applyAlignment="1">
      <alignment horizontal="centerContinuous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 readingOrder="2"/>
    </xf>
    <xf numFmtId="0" fontId="5" fillId="4" borderId="0" xfId="0" applyFont="1" applyFill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11" xfId="0" applyFont="1" applyFill="1" applyBorder="1" applyAlignment="1">
      <alignment horizontal="right" vertical="center"/>
    </xf>
    <xf numFmtId="0" fontId="18" fillId="6" borderId="9" xfId="0" quotePrefix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 applyAlignment="1">
      <alignment horizontal="right" vertical="center"/>
    </xf>
    <xf numFmtId="0" fontId="18" fillId="6" borderId="11" xfId="0" applyFont="1" applyFill="1" applyBorder="1" applyAlignment="1">
      <alignment horizontal="right" vertical="center" readingOrder="2"/>
    </xf>
    <xf numFmtId="0" fontId="5" fillId="4" borderId="3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quotePrefix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20" fillId="6" borderId="3" xfId="0" applyFont="1" applyFill="1" applyBorder="1"/>
    <xf numFmtId="0" fontId="18" fillId="6" borderId="9" xfId="0" applyFont="1" applyFill="1" applyBorder="1" applyAlignment="1">
      <alignment horizontal="right" vertical="center"/>
    </xf>
    <xf numFmtId="0" fontId="19" fillId="6" borderId="3" xfId="0" applyFont="1" applyFill="1" applyBorder="1" applyAlignment="1">
      <alignment horizontal="right" vertical="center" readingOrder="2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208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8" fillId="3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Continuous" vertical="center"/>
    </xf>
    <xf numFmtId="209" fontId="3" fillId="5" borderId="8" xfId="0" applyNumberFormat="1" applyFont="1" applyFill="1" applyBorder="1" applyAlignment="1">
      <alignment horizontal="right" vertical="center" readingOrder="2"/>
    </xf>
    <xf numFmtId="0" fontId="3" fillId="5" borderId="6" xfId="0" applyFont="1" applyFill="1" applyBorder="1" applyAlignment="1">
      <alignment vertical="center"/>
    </xf>
    <xf numFmtId="0" fontId="19" fillId="3" borderId="3" xfId="0" applyFont="1" applyFill="1" applyBorder="1" applyAlignment="1">
      <alignment horizontal="right" vertical="center"/>
    </xf>
    <xf numFmtId="0" fontId="19" fillId="3" borderId="6" xfId="0" applyFont="1" applyFill="1" applyBorder="1" applyAlignment="1">
      <alignment horizontal="right" vertical="center"/>
    </xf>
    <xf numFmtId="0" fontId="19" fillId="3" borderId="12" xfId="0" applyFont="1" applyFill="1" applyBorder="1" applyAlignment="1">
      <alignment horizontal="right" vertical="center"/>
    </xf>
    <xf numFmtId="0" fontId="19" fillId="3" borderId="3" xfId="0" applyFont="1" applyFill="1" applyBorder="1" applyAlignment="1">
      <alignment horizontal="right" vertical="center" readingOrder="2"/>
    </xf>
    <xf numFmtId="0" fontId="19" fillId="3" borderId="9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209" fontId="3" fillId="5" borderId="3" xfId="0" applyNumberFormat="1" applyFont="1" applyFill="1" applyBorder="1" applyAlignment="1">
      <alignment horizontal="right" vertical="center" readingOrder="2"/>
    </xf>
    <xf numFmtId="0" fontId="3" fillId="0" borderId="12" xfId="0" applyFont="1" applyBorder="1" applyAlignment="1">
      <alignment vertical="center"/>
    </xf>
    <xf numFmtId="0" fontId="3" fillId="5" borderId="5" xfId="0" applyFont="1" applyFill="1" applyBorder="1"/>
    <xf numFmtId="0" fontId="3" fillId="5" borderId="5" xfId="0" applyFont="1" applyFill="1" applyBorder="1" applyAlignment="1">
      <alignment horizontal="right" vertical="center" readingOrder="1"/>
    </xf>
    <xf numFmtId="0" fontId="19" fillId="3" borderId="9" xfId="0" applyFont="1" applyFill="1" applyBorder="1" applyAlignment="1">
      <alignment horizontal="center" vertical="center"/>
    </xf>
    <xf numFmtId="0" fontId="19" fillId="3" borderId="5" xfId="0" quotePrefix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1" xfId="0" applyFont="1" applyBorder="1" applyAlignment="1">
      <alignment horizontal="right"/>
    </xf>
    <xf numFmtId="0" fontId="4" fillId="0" borderId="0" xfId="0" applyFont="1" applyBorder="1"/>
    <xf numFmtId="0" fontId="3" fillId="0" borderId="8" xfId="0" applyFont="1" applyBorder="1" applyAlignment="1">
      <alignment horizontal="right"/>
    </xf>
    <xf numFmtId="0" fontId="4" fillId="0" borderId="10" xfId="0" applyFont="1" applyBorder="1"/>
    <xf numFmtId="0" fontId="3" fillId="0" borderId="0" xfId="0" applyFont="1" applyBorder="1"/>
    <xf numFmtId="0" fontId="3" fillId="0" borderId="0" xfId="0" applyFont="1" applyAlignment="1">
      <alignment horizontal="centerContinuous"/>
    </xf>
    <xf numFmtId="0" fontId="18" fillId="3" borderId="4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7" fillId="0" borderId="0" xfId="0" applyFont="1"/>
    <xf numFmtId="0" fontId="3" fillId="5" borderId="8" xfId="0" applyFont="1" applyFill="1" applyBorder="1" applyAlignment="1">
      <alignment horizontal="right" readingOrder="2"/>
    </xf>
    <xf numFmtId="0" fontId="3" fillId="5" borderId="0" xfId="0" applyFont="1" applyFill="1" applyBorder="1"/>
    <xf numFmtId="0" fontId="19" fillId="3" borderId="11" xfId="0" applyFont="1" applyFill="1" applyBorder="1" applyAlignment="1">
      <alignment horizontal="right"/>
    </xf>
    <xf numFmtId="0" fontId="19" fillId="3" borderId="12" xfId="0" applyFont="1" applyFill="1" applyBorder="1" applyAlignment="1">
      <alignment horizontal="right"/>
    </xf>
    <xf numFmtId="0" fontId="19" fillId="3" borderId="3" xfId="0" applyFont="1" applyFill="1" applyBorder="1" applyAlignment="1">
      <alignment horizontal="right"/>
    </xf>
    <xf numFmtId="0" fontId="19" fillId="3" borderId="0" xfId="0" applyFont="1" applyFill="1" applyBorder="1"/>
    <xf numFmtId="0" fontId="3" fillId="5" borderId="8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213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212" fontId="3" fillId="0" borderId="0" xfId="0" applyNumberFormat="1" applyFont="1" applyBorder="1"/>
    <xf numFmtId="0" fontId="19" fillId="3" borderId="9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4" fillId="0" borderId="9" xfId="0" quotePrefix="1" applyFont="1" applyBorder="1" applyAlignment="1">
      <alignment horizontal="right" vertical="center"/>
    </xf>
    <xf numFmtId="0" fontId="3" fillId="5" borderId="5" xfId="0" quotePrefix="1" applyFont="1" applyFill="1" applyBorder="1" applyAlignment="1">
      <alignment horizontal="right" vertical="center" readingOrder="2"/>
    </xf>
    <xf numFmtId="0" fontId="19" fillId="3" borderId="9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quotePrefix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right" vertical="center" readingOrder="2"/>
    </xf>
    <xf numFmtId="0" fontId="19" fillId="3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5" borderId="9" xfId="0" quotePrefix="1" applyFont="1" applyFill="1" applyBorder="1" applyAlignment="1">
      <alignment horizontal="right" vertical="center" readingOrder="2"/>
    </xf>
    <xf numFmtId="0" fontId="19" fillId="3" borderId="9" xfId="0" applyFont="1" applyFill="1" applyBorder="1" applyAlignment="1">
      <alignment horizontal="right" vertical="center" readingOrder="2"/>
    </xf>
    <xf numFmtId="0" fontId="4" fillId="0" borderId="13" xfId="0" applyFont="1" applyBorder="1" applyAlignment="1">
      <alignment horizontal="right" vertical="center"/>
    </xf>
    <xf numFmtId="0" fontId="3" fillId="0" borderId="9" xfId="0" quotePrefix="1" applyFont="1" applyBorder="1" applyAlignment="1">
      <alignment horizontal="right" vertical="center" readingOrder="2"/>
    </xf>
    <xf numFmtId="0" fontId="3" fillId="0" borderId="9" xfId="0" applyFont="1" applyBorder="1" applyAlignment="1">
      <alignment horizontal="right" vertical="center" readingOrder="2"/>
    </xf>
    <xf numFmtId="0" fontId="3" fillId="0" borderId="9" xfId="0" applyFont="1" applyBorder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41" fontId="4" fillId="0" borderId="0" xfId="2" applyFont="1"/>
    <xf numFmtId="41" fontId="4" fillId="0" borderId="0" xfId="2" applyFont="1" applyAlignment="1">
      <alignment vertical="center"/>
    </xf>
    <xf numFmtId="41" fontId="3" fillId="0" borderId="0" xfId="2" applyFont="1" applyAlignment="1">
      <alignment horizontal="right" vertical="center"/>
    </xf>
    <xf numFmtId="41" fontId="3" fillId="0" borderId="0" xfId="2" applyFont="1" applyAlignment="1">
      <alignment horizontal="right" vertical="center" readingOrder="2"/>
    </xf>
    <xf numFmtId="41" fontId="3" fillId="0" borderId="1" xfId="2" applyFont="1" applyBorder="1" applyAlignment="1">
      <alignment horizontal="right" vertical="center"/>
    </xf>
    <xf numFmtId="41" fontId="3" fillId="0" borderId="0" xfId="2" applyFont="1" applyAlignment="1">
      <alignment horizontal="right"/>
    </xf>
    <xf numFmtId="41" fontId="3" fillId="0" borderId="0" xfId="2" applyFont="1" applyAlignment="1">
      <alignment horizontal="center" readingOrder="2"/>
    </xf>
    <xf numFmtId="41" fontId="3" fillId="0" borderId="0" xfId="2" applyFont="1" applyAlignment="1">
      <alignment horizontal="right" readingOrder="2"/>
    </xf>
    <xf numFmtId="41" fontId="4" fillId="0" borderId="0" xfId="2" applyFont="1" applyAlignment="1">
      <alignment readingOrder="2"/>
    </xf>
    <xf numFmtId="1" fontId="17" fillId="0" borderId="1" xfId="2" applyNumberFormat="1" applyFont="1" applyBorder="1" applyAlignment="1">
      <alignment horizontal="left" vertical="center"/>
    </xf>
    <xf numFmtId="41" fontId="18" fillId="3" borderId="4" xfId="2" applyFont="1" applyFill="1" applyBorder="1" applyAlignment="1">
      <alignment horizontal="center" vertical="center" readingOrder="2"/>
    </xf>
    <xf numFmtId="212" fontId="18" fillId="3" borderId="7" xfId="2" applyNumberFormat="1" applyFont="1" applyFill="1" applyBorder="1" applyAlignment="1">
      <alignment horizontal="center" readingOrder="2"/>
    </xf>
    <xf numFmtId="1" fontId="3" fillId="5" borderId="5" xfId="2" applyNumberFormat="1" applyFont="1" applyFill="1" applyBorder="1" applyAlignment="1">
      <alignment horizontal="right" vertical="center" readingOrder="2"/>
    </xf>
    <xf numFmtId="1" fontId="19" fillId="3" borderId="5" xfId="2" applyNumberFormat="1" applyFont="1" applyFill="1" applyBorder="1" applyAlignment="1">
      <alignment horizontal="center" vertical="center" readingOrder="2"/>
    </xf>
    <xf numFmtId="1" fontId="19" fillId="3" borderId="9" xfId="2" applyNumberFormat="1" applyFont="1" applyFill="1" applyBorder="1" applyAlignment="1">
      <alignment horizontal="center" vertical="center" readingOrder="2"/>
    </xf>
    <xf numFmtId="41" fontId="4" fillId="0" borderId="10" xfId="2" applyFont="1" applyBorder="1" applyAlignment="1">
      <alignment horizontal="right" vertical="center" readingOrder="2"/>
    </xf>
    <xf numFmtId="41" fontId="4" fillId="0" borderId="9" xfId="2" applyFont="1" applyBorder="1" applyAlignment="1">
      <alignment horizontal="right" vertical="center" readingOrder="2"/>
    </xf>
    <xf numFmtId="1" fontId="3" fillId="5" borderId="9" xfId="2" applyNumberFormat="1" applyFont="1" applyFill="1" applyBorder="1" applyAlignment="1">
      <alignment horizontal="right" vertical="center" readingOrder="2"/>
    </xf>
    <xf numFmtId="41" fontId="4" fillId="0" borderId="13" xfId="2" applyFont="1" applyBorder="1" applyAlignment="1">
      <alignment horizontal="right" vertical="center" readingOrder="1"/>
    </xf>
    <xf numFmtId="0" fontId="4" fillId="0" borderId="1" xfId="0" applyFont="1" applyBorder="1" applyAlignment="1">
      <alignment vertical="center"/>
    </xf>
    <xf numFmtId="0" fontId="19" fillId="3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19" fillId="3" borderId="12" xfId="0" quotePrefix="1" applyFont="1" applyFill="1" applyBorder="1" applyAlignment="1">
      <alignment horizontal="center" vertical="center"/>
    </xf>
    <xf numFmtId="0" fontId="3" fillId="5" borderId="12" xfId="0" quotePrefix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1" fontId="4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Continuous"/>
    </xf>
    <xf numFmtId="0" fontId="17" fillId="0" borderId="0" xfId="0" applyFont="1" applyAlignment="1">
      <alignment horizontal="left"/>
    </xf>
    <xf numFmtId="0" fontId="19" fillId="3" borderId="2" xfId="0" applyFont="1" applyFill="1" applyBorder="1" applyAlignment="1">
      <alignment horizontal="right" vertical="center"/>
    </xf>
    <xf numFmtId="208" fontId="3" fillId="5" borderId="4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208" fontId="3" fillId="5" borderId="5" xfId="0" applyNumberFormat="1" applyFont="1" applyFill="1" applyBorder="1" applyAlignment="1">
      <alignment horizontal="right"/>
    </xf>
    <xf numFmtId="0" fontId="3" fillId="5" borderId="2" xfId="0" quotePrefix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vertical="center"/>
    </xf>
    <xf numFmtId="0" fontId="4" fillId="0" borderId="9" xfId="0" quotePrefix="1" applyFont="1" applyBorder="1" applyAlignment="1">
      <alignment horizontal="right"/>
    </xf>
    <xf numFmtId="0" fontId="4" fillId="0" borderId="9" xfId="0" applyFont="1" applyBorder="1"/>
    <xf numFmtId="0" fontId="3" fillId="5" borderId="9" xfId="0" applyFont="1" applyFill="1" applyBorder="1"/>
    <xf numFmtId="0" fontId="4" fillId="0" borderId="9" xfId="0" applyFont="1" applyBorder="1" applyAlignment="1">
      <alignment horizontal="right"/>
    </xf>
    <xf numFmtId="0" fontId="4" fillId="0" borderId="9" xfId="0" quotePrefix="1" applyFont="1" applyBorder="1" applyAlignment="1">
      <alignment horizontal="right" vertical="center" readingOrder="2"/>
    </xf>
    <xf numFmtId="0" fontId="3" fillId="5" borderId="9" xfId="0" applyFont="1" applyFill="1" applyBorder="1" applyAlignment="1">
      <alignment horizontal="right" vertical="center" readingOrder="2"/>
    </xf>
    <xf numFmtId="0" fontId="4" fillId="0" borderId="9" xfId="0" applyFont="1" applyBorder="1" applyAlignment="1">
      <alignment horizontal="right" vertical="center" readingOrder="2"/>
    </xf>
    <xf numFmtId="0" fontId="0" fillId="0" borderId="0" xfId="0" applyFill="1" applyBorder="1" applyAlignment="1">
      <alignment horizontal="left" vertical="top"/>
    </xf>
    <xf numFmtId="0" fontId="21" fillId="3" borderId="14" xfId="0" applyFont="1" applyFill="1" applyBorder="1" applyAlignment="1">
      <alignment horizontal="center" vertical="top"/>
    </xf>
    <xf numFmtId="0" fontId="21" fillId="3" borderId="15" xfId="0" applyFont="1" applyFill="1" applyBorder="1" applyAlignment="1">
      <alignment horizontal="center" vertical="top"/>
    </xf>
    <xf numFmtId="0" fontId="21" fillId="3" borderId="16" xfId="0" applyFont="1" applyFill="1" applyBorder="1" applyAlignment="1">
      <alignment horizontal="center" vertical="top"/>
    </xf>
    <xf numFmtId="0" fontId="22" fillId="0" borderId="17" xfId="0" applyFont="1" applyFill="1" applyBorder="1" applyAlignment="1">
      <alignment horizontal="center" vertical="top"/>
    </xf>
    <xf numFmtId="0" fontId="22" fillId="2" borderId="0" xfId="0" applyFont="1" applyFill="1" applyBorder="1" applyAlignment="1">
      <alignment horizontal="center" vertical="top"/>
    </xf>
    <xf numFmtId="0" fontId="22" fillId="2" borderId="18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/>
    </xf>
    <xf numFmtId="0" fontId="22" fillId="0" borderId="19" xfId="0" applyFont="1" applyFill="1" applyBorder="1" applyAlignment="1">
      <alignment horizontal="center" vertical="top"/>
    </xf>
    <xf numFmtId="0" fontId="22" fillId="0" borderId="20" xfId="0" applyFont="1" applyFill="1" applyBorder="1" applyAlignment="1">
      <alignment horizontal="center" vertical="top"/>
    </xf>
    <xf numFmtId="0" fontId="22" fillId="0" borderId="21" xfId="0" applyFont="1" applyFill="1" applyBorder="1" applyAlignment="1">
      <alignment horizontal="center" vertical="top"/>
    </xf>
    <xf numFmtId="0" fontId="22" fillId="0" borderId="22" xfId="0" applyFont="1" applyFill="1" applyBorder="1" applyAlignment="1">
      <alignment horizontal="center" vertical="top"/>
    </xf>
    <xf numFmtId="0" fontId="19" fillId="3" borderId="14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4" fillId="0" borderId="13" xfId="1" applyFont="1" applyFill="1" applyBorder="1" applyAlignment="1" applyProtection="1">
      <alignment horizontal="center" vertical="center" wrapText="1"/>
    </xf>
    <xf numFmtId="0" fontId="23" fillId="3" borderId="2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19" fillId="6" borderId="13" xfId="0" applyNumberFormat="1" applyFont="1" applyFill="1" applyBorder="1" applyAlignment="1">
      <alignment horizontal="center" vertical="center"/>
    </xf>
    <xf numFmtId="3" fontId="19" fillId="6" borderId="9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5" borderId="13" xfId="0" applyNumberFormat="1" applyFont="1" applyFill="1" applyBorder="1" applyAlignment="1">
      <alignment horizontal="center" vertical="center"/>
    </xf>
    <xf numFmtId="3" fontId="3" fillId="4" borderId="13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19" fillId="6" borderId="24" xfId="0" applyNumberFormat="1" applyFont="1" applyFill="1" applyBorder="1" applyAlignment="1">
      <alignment horizontal="center" vertical="center"/>
    </xf>
    <xf numFmtId="3" fontId="19" fillId="6" borderId="10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7" fontId="3" fillId="4" borderId="9" xfId="0" applyNumberFormat="1" applyFont="1" applyFill="1" applyBorder="1" applyAlignment="1">
      <alignment horizontal="center" vertical="center" readingOrder="2"/>
    </xf>
    <xf numFmtId="37" fontId="3" fillId="4" borderId="13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19" fillId="5" borderId="13" xfId="0" applyNumberFormat="1" applyFont="1" applyFill="1" applyBorder="1" applyAlignment="1">
      <alignment horizontal="center" vertical="center"/>
    </xf>
    <xf numFmtId="3" fontId="19" fillId="5" borderId="9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right" vertical="center" readingOrder="2"/>
    </xf>
    <xf numFmtId="0" fontId="18" fillId="5" borderId="12" xfId="0" applyFont="1" applyFill="1" applyBorder="1" applyAlignment="1">
      <alignment horizontal="right" vertical="center"/>
    </xf>
    <xf numFmtId="0" fontId="25" fillId="0" borderId="13" xfId="0" applyFont="1" applyBorder="1" applyAlignment="1">
      <alignment horizontal="right" vertical="top" wrapText="1" readingOrder="2"/>
    </xf>
    <xf numFmtId="3" fontId="19" fillId="5" borderId="4" xfId="0" applyNumberFormat="1" applyFont="1" applyFill="1" applyBorder="1" applyAlignment="1">
      <alignment horizontal="center" vertical="center"/>
    </xf>
    <xf numFmtId="0" fontId="18" fillId="5" borderId="6" xfId="0" quotePrefix="1" applyFont="1" applyFill="1" applyBorder="1" applyAlignment="1">
      <alignment horizontal="right" vertical="center"/>
    </xf>
    <xf numFmtId="3" fontId="19" fillId="5" borderId="5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right" vertical="center" readingOrder="2"/>
    </xf>
    <xf numFmtId="0" fontId="4" fillId="0" borderId="24" xfId="0" applyFont="1" applyBorder="1" applyAlignment="1">
      <alignment horizontal="right" vertical="center"/>
    </xf>
    <xf numFmtId="3" fontId="4" fillId="0" borderId="2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 readingOrder="2"/>
    </xf>
    <xf numFmtId="0" fontId="3" fillId="0" borderId="13" xfId="0" applyFont="1" applyBorder="1" applyAlignment="1">
      <alignment horizontal="right" vertical="center"/>
    </xf>
    <xf numFmtId="37" fontId="3" fillId="0" borderId="13" xfId="0" applyNumberFormat="1" applyFont="1" applyBorder="1" applyAlignment="1">
      <alignment horizontal="center" vertical="center" readingOrder="2"/>
    </xf>
    <xf numFmtId="37" fontId="3" fillId="0" borderId="1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right" vertical="center" readingOrder="2"/>
    </xf>
    <xf numFmtId="3" fontId="3" fillId="0" borderId="9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18" fillId="5" borderId="13" xfId="0" quotePrefix="1" applyFont="1" applyFill="1" applyBorder="1" applyAlignment="1">
      <alignment horizontal="center" vertical="center"/>
    </xf>
    <xf numFmtId="3" fontId="18" fillId="5" borderId="13" xfId="0" quotePrefix="1" applyNumberFormat="1" applyFont="1" applyFill="1" applyBorder="1" applyAlignment="1">
      <alignment horizontal="center" vertical="center"/>
    </xf>
    <xf numFmtId="3" fontId="18" fillId="3" borderId="9" xfId="0" applyNumberFormat="1" applyFont="1" applyFill="1" applyBorder="1" applyAlignment="1">
      <alignment horizontal="center" vertical="center"/>
    </xf>
    <xf numFmtId="3" fontId="18" fillId="3" borderId="13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3" fontId="19" fillId="3" borderId="13" xfId="0" applyNumberFormat="1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/>
    </xf>
    <xf numFmtId="0" fontId="3" fillId="5" borderId="8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3" fontId="3" fillId="5" borderId="7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 vertical="center"/>
    </xf>
    <xf numFmtId="3" fontId="19" fillId="3" borderId="9" xfId="0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  <xf numFmtId="3" fontId="19" fillId="3" borderId="5" xfId="0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41" fontId="18" fillId="3" borderId="4" xfId="2" applyFont="1" applyFill="1" applyBorder="1" applyAlignment="1">
      <alignment horizontal="center" vertical="center"/>
    </xf>
    <xf numFmtId="41" fontId="18" fillId="3" borderId="4" xfId="2" applyFont="1" applyFill="1" applyBorder="1" applyAlignment="1">
      <alignment horizontal="center" vertical="center" readingOrder="2"/>
    </xf>
    <xf numFmtId="0" fontId="26" fillId="0" borderId="0" xfId="0" quotePrefix="1" applyFont="1" applyAlignment="1"/>
    <xf numFmtId="0" fontId="4" fillId="0" borderId="0" xfId="0" applyFont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0" fontId="3" fillId="5" borderId="20" xfId="0" applyFont="1" applyFill="1" applyBorder="1" applyAlignment="1">
      <alignment horizontal="left"/>
    </xf>
    <xf numFmtId="0" fontId="3" fillId="5" borderId="2" xfId="0" applyFont="1" applyFill="1" applyBorder="1"/>
    <xf numFmtId="3" fontId="19" fillId="3" borderId="2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5" borderId="9" xfId="0" applyFont="1" applyFill="1" applyBorder="1" applyAlignment="1">
      <alignment horizontal="right" vertical="center"/>
    </xf>
    <xf numFmtId="208" fontId="3" fillId="5" borderId="13" xfId="0" applyNumberFormat="1" applyFont="1" applyFill="1" applyBorder="1" applyAlignment="1">
      <alignment horizontal="center" vertical="center"/>
    </xf>
    <xf numFmtId="3" fontId="3" fillId="5" borderId="24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 readingOrder="2"/>
    </xf>
    <xf numFmtId="208" fontId="3" fillId="5" borderId="24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19" fillId="3" borderId="28" xfId="0" applyNumberFormat="1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3" fontId="19" fillId="3" borderId="29" xfId="0" applyNumberFormat="1" applyFont="1" applyFill="1" applyBorder="1" applyAlignment="1">
      <alignment horizontal="center" vertical="center"/>
    </xf>
    <xf numFmtId="3" fontId="19" fillId="3" borderId="3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209" fontId="3" fillId="5" borderId="13" xfId="0" applyNumberFormat="1" applyFont="1" applyFill="1" applyBorder="1" applyAlignment="1">
      <alignment horizontal="right" vertical="center" readingOrder="2"/>
    </xf>
    <xf numFmtId="0" fontId="3" fillId="5" borderId="13" xfId="0" applyFont="1" applyFill="1" applyBorder="1" applyAlignment="1">
      <alignment vertical="center"/>
    </xf>
    <xf numFmtId="0" fontId="19" fillId="3" borderId="13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right" vertical="center" readingOrder="2"/>
    </xf>
    <xf numFmtId="0" fontId="4" fillId="0" borderId="13" xfId="0" quotePrefix="1" applyFont="1" applyBorder="1" applyAlignment="1">
      <alignment horizontal="right" vertical="center"/>
    </xf>
    <xf numFmtId="0" fontId="3" fillId="5" borderId="13" xfId="0" quotePrefix="1" applyFont="1" applyFill="1" applyBorder="1" applyAlignment="1">
      <alignment horizontal="right" vertical="center"/>
    </xf>
    <xf numFmtId="209" fontId="3" fillId="0" borderId="13" xfId="0" applyNumberFormat="1" applyFont="1" applyBorder="1" applyAlignment="1">
      <alignment horizontal="right" vertical="center" readingOrder="2"/>
    </xf>
    <xf numFmtId="0" fontId="19" fillId="3" borderId="13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right" vertical="center"/>
    </xf>
    <xf numFmtId="3" fontId="3" fillId="5" borderId="27" xfId="0" applyNumberFormat="1" applyFont="1" applyFill="1" applyBorder="1" applyAlignment="1">
      <alignment horizontal="center" vertical="center"/>
    </xf>
    <xf numFmtId="3" fontId="19" fillId="3" borderId="27" xfId="0" applyNumberFormat="1" applyFont="1" applyFill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3" fillId="5" borderId="26" xfId="0" applyNumberFormat="1" applyFont="1" applyFill="1" applyBorder="1" applyAlignment="1">
      <alignment horizontal="center" vertical="center"/>
    </xf>
    <xf numFmtId="3" fontId="19" fillId="3" borderId="26" xfId="0" applyNumberFormat="1" applyFont="1" applyFill="1" applyBorder="1" applyAlignment="1">
      <alignment horizontal="center" vertical="center"/>
    </xf>
    <xf numFmtId="3" fontId="21" fillId="3" borderId="7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center" vertical="center"/>
    </xf>
    <xf numFmtId="3" fontId="19" fillId="3" borderId="7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9" fillId="3" borderId="5" xfId="0" applyNumberFormat="1" applyFont="1" applyFill="1" applyBorder="1" applyAlignment="1">
      <alignment horizontal="center"/>
    </xf>
    <xf numFmtId="3" fontId="19" fillId="3" borderId="4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19" fillId="3" borderId="9" xfId="0" applyNumberFormat="1" applyFont="1" applyFill="1" applyBorder="1" applyAlignment="1">
      <alignment horizontal="center"/>
    </xf>
    <xf numFmtId="3" fontId="19" fillId="3" borderId="1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5" borderId="5" xfId="2" applyNumberFormat="1" applyFont="1" applyFill="1" applyBorder="1" applyAlignment="1">
      <alignment horizontal="center" vertical="center"/>
    </xf>
    <xf numFmtId="3" fontId="3" fillId="5" borderId="4" xfId="2" applyNumberFormat="1" applyFont="1" applyFill="1" applyBorder="1" applyAlignment="1">
      <alignment horizontal="center" vertical="center"/>
    </xf>
    <xf numFmtId="3" fontId="3" fillId="0" borderId="24" xfId="2" applyNumberFormat="1" applyFont="1" applyBorder="1" applyAlignment="1">
      <alignment horizontal="center" vertical="center"/>
    </xf>
    <xf numFmtId="3" fontId="3" fillId="0" borderId="13" xfId="2" applyNumberFormat="1" applyFont="1" applyBorder="1" applyAlignment="1">
      <alignment horizontal="center" vertical="center"/>
    </xf>
    <xf numFmtId="3" fontId="19" fillId="3" borderId="13" xfId="2" applyNumberFormat="1" applyFont="1" applyFill="1" applyBorder="1" applyAlignment="1">
      <alignment horizontal="center" vertical="center"/>
    </xf>
    <xf numFmtId="3" fontId="3" fillId="5" borderId="13" xfId="2" applyNumberFormat="1" applyFont="1" applyFill="1" applyBorder="1" applyAlignment="1">
      <alignment horizontal="center" vertical="center"/>
    </xf>
    <xf numFmtId="3" fontId="3" fillId="5" borderId="9" xfId="2" applyNumberFormat="1" applyFont="1" applyFill="1" applyBorder="1" applyAlignment="1">
      <alignment horizontal="center" vertical="center"/>
    </xf>
    <xf numFmtId="3" fontId="3" fillId="5" borderId="3" xfId="2" applyNumberFormat="1" applyFont="1" applyFill="1" applyBorder="1" applyAlignment="1">
      <alignment horizontal="center" vertical="center"/>
    </xf>
    <xf numFmtId="41" fontId="3" fillId="5" borderId="12" xfId="2" applyFont="1" applyFill="1" applyBorder="1" applyAlignment="1">
      <alignment horizontal="center" vertical="center" readingOrder="2"/>
    </xf>
    <xf numFmtId="0" fontId="22" fillId="0" borderId="18" xfId="0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right" vertical="top" wrapText="1"/>
    </xf>
    <xf numFmtId="0" fontId="22" fillId="2" borderId="23" xfId="0" applyFont="1" applyFill="1" applyBorder="1" applyAlignment="1">
      <alignment horizontal="center" vertical="top"/>
    </xf>
    <xf numFmtId="0" fontId="28" fillId="0" borderId="13" xfId="1" applyFont="1" applyFill="1" applyBorder="1" applyAlignment="1" applyProtection="1">
      <alignment horizontal="center" vertical="top"/>
    </xf>
    <xf numFmtId="0" fontId="22" fillId="0" borderId="13" xfId="0" applyFont="1" applyBorder="1" applyAlignment="1">
      <alignment horizontal="center" vertical="top"/>
    </xf>
    <xf numFmtId="0" fontId="22" fillId="0" borderId="22" xfId="0" applyFont="1" applyBorder="1" applyAlignment="1">
      <alignment horizontal="center" vertical="top"/>
    </xf>
    <xf numFmtId="0" fontId="22" fillId="0" borderId="23" xfId="0" applyFont="1" applyBorder="1" applyAlignment="1">
      <alignment horizontal="center" vertical="top"/>
    </xf>
    <xf numFmtId="0" fontId="29" fillId="0" borderId="15" xfId="0" applyFont="1" applyBorder="1" applyAlignment="1">
      <alignment horizontal="center" vertical="top"/>
    </xf>
    <xf numFmtId="0" fontId="29" fillId="0" borderId="16" xfId="0" applyFont="1" applyBorder="1" applyAlignment="1">
      <alignment horizontal="center" vertical="top"/>
    </xf>
    <xf numFmtId="0" fontId="22" fillId="0" borderId="13" xfId="0" applyFont="1" applyBorder="1" applyAlignment="1">
      <alignment horizontal="right" vertical="top" wrapText="1"/>
    </xf>
    <xf numFmtId="0" fontId="22" fillId="0" borderId="18" xfId="0" applyFont="1" applyBorder="1" applyAlignment="1">
      <alignment horizontal="right" vertical="top" wrapText="1"/>
    </xf>
    <xf numFmtId="0" fontId="22" fillId="0" borderId="13" xfId="0" applyFont="1" applyBorder="1" applyAlignment="1">
      <alignment horizontal="right" vertical="top"/>
    </xf>
    <xf numFmtId="0" fontId="22" fillId="0" borderId="18" xfId="0" applyFont="1" applyBorder="1" applyAlignment="1">
      <alignment horizontal="right" vertical="top"/>
    </xf>
    <xf numFmtId="0" fontId="21" fillId="3" borderId="0" xfId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right" vertical="center"/>
    </xf>
    <xf numFmtId="0" fontId="18" fillId="3" borderId="11" xfId="0" applyFont="1" applyFill="1" applyBorder="1" applyAlignment="1">
      <alignment horizontal="center" vertical="center" readingOrder="2"/>
    </xf>
    <xf numFmtId="0" fontId="18" fillId="3" borderId="10" xfId="0" applyFont="1" applyFill="1" applyBorder="1" applyAlignment="1">
      <alignment horizontal="center" vertical="center" readingOrder="2"/>
    </xf>
    <xf numFmtId="0" fontId="18" fillId="3" borderId="2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right" vertical="center" readingOrder="2"/>
    </xf>
    <xf numFmtId="0" fontId="19" fillId="3" borderId="4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readingOrder="2"/>
    </xf>
    <xf numFmtId="0" fontId="3" fillId="0" borderId="6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center" readingOrder="2"/>
    </xf>
    <xf numFmtId="0" fontId="4" fillId="0" borderId="0" xfId="0" applyFont="1" applyBorder="1" applyAlignment="1">
      <alignment horizontal="center" readingOrder="2"/>
    </xf>
    <xf numFmtId="0" fontId="3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readingOrder="2"/>
    </xf>
    <xf numFmtId="0" fontId="18" fillId="3" borderId="31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18" fillId="3" borderId="3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41" fontId="18" fillId="3" borderId="3" xfId="2" applyFont="1" applyFill="1" applyBorder="1" applyAlignment="1">
      <alignment horizontal="center" vertical="center"/>
    </xf>
    <xf numFmtId="41" fontId="18" fillId="3" borderId="9" xfId="2" applyFont="1" applyFill="1" applyBorder="1" applyAlignment="1">
      <alignment horizontal="center" vertical="center"/>
    </xf>
    <xf numFmtId="1" fontId="26" fillId="0" borderId="0" xfId="2" applyNumberFormat="1" applyFont="1" applyAlignment="1">
      <alignment horizontal="right"/>
    </xf>
    <xf numFmtId="14" fontId="3" fillId="0" borderId="0" xfId="2" applyNumberFormat="1" applyFont="1" applyAlignment="1">
      <alignment horizontal="center" vertical="center"/>
    </xf>
    <xf numFmtId="41" fontId="3" fillId="0" borderId="0" xfId="2" applyFont="1" applyAlignment="1">
      <alignment horizontal="center" vertical="center"/>
    </xf>
    <xf numFmtId="41" fontId="18" fillId="3" borderId="4" xfId="2" applyFont="1" applyFill="1" applyBorder="1" applyAlignment="1">
      <alignment horizontal="center" vertical="center" readingOrder="2"/>
    </xf>
    <xf numFmtId="41" fontId="18" fillId="3" borderId="24" xfId="2" applyFont="1" applyFill="1" applyBorder="1" applyAlignment="1">
      <alignment horizontal="center" vertical="center" readingOrder="2"/>
    </xf>
  </cellXfs>
  <cellStyles count="3">
    <cellStyle name="Hyperlink" xfId="1" builtinId="8"/>
    <cellStyle name="Normal" xfId="0" builtinId="0"/>
    <cellStyle name="Normal 2" xfId="2" xr:uid="{81655123-BD67-4B14-8C09-4648B5250AD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uosef.darmaki@mof.gov.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DCBC-88DF-4AE1-967B-4A802671EB1E}">
  <dimension ref="A1:E11"/>
  <sheetViews>
    <sheetView showGridLines="0" rightToLeft="1" tabSelected="1" workbookViewId="0">
      <selection activeCell="C10" sqref="C10"/>
    </sheetView>
  </sheetViews>
  <sheetFormatPr defaultRowHeight="12.5" x14ac:dyDescent="0.25"/>
  <cols>
    <col min="1" max="1" width="19.26953125" style="161" bestFit="1" customWidth="1"/>
    <col min="2" max="2" width="81.26953125" style="161" customWidth="1"/>
    <col min="3" max="3" width="20.08984375" style="161" customWidth="1"/>
    <col min="4" max="4" width="21.36328125" style="161" bestFit="1" customWidth="1"/>
    <col min="5" max="5" width="20.36328125" style="161" customWidth="1"/>
    <col min="6" max="16384" width="8.7265625" style="161"/>
  </cols>
  <sheetData>
    <row r="1" spans="1:5" ht="13" thickBot="1" x14ac:dyDescent="0.3"/>
    <row r="2" spans="1:5" ht="20.5" x14ac:dyDescent="0.25">
      <c r="A2" s="185" t="s">
        <v>622</v>
      </c>
      <c r="B2" s="324" t="s">
        <v>647</v>
      </c>
      <c r="C2" s="324"/>
      <c r="D2" s="324"/>
      <c r="E2" s="325"/>
    </row>
    <row r="3" spans="1:5" ht="38" customHeight="1" x14ac:dyDescent="0.25">
      <c r="A3" s="186" t="s">
        <v>623</v>
      </c>
      <c r="B3" s="326" t="s">
        <v>648</v>
      </c>
      <c r="C3" s="326"/>
      <c r="D3" s="326"/>
      <c r="E3" s="327"/>
    </row>
    <row r="4" spans="1:5" ht="23.5" customHeight="1" x14ac:dyDescent="0.25">
      <c r="A4" s="186" t="s">
        <v>624</v>
      </c>
      <c r="B4" s="328" t="s">
        <v>625</v>
      </c>
      <c r="C4" s="328"/>
      <c r="D4" s="328"/>
      <c r="E4" s="329"/>
    </row>
    <row r="5" spans="1:5" ht="19" x14ac:dyDescent="0.25">
      <c r="A5" s="186" t="s">
        <v>626</v>
      </c>
      <c r="B5" s="321" t="s">
        <v>627</v>
      </c>
      <c r="C5" s="321"/>
      <c r="D5" s="187" t="s">
        <v>628</v>
      </c>
      <c r="E5" s="316" t="s">
        <v>629</v>
      </c>
    </row>
    <row r="6" spans="1:5" ht="19" x14ac:dyDescent="0.25">
      <c r="A6" s="186" t="s">
        <v>630</v>
      </c>
      <c r="B6" s="321">
        <v>2026</v>
      </c>
      <c r="C6" s="321"/>
      <c r="D6" s="187" t="s">
        <v>631</v>
      </c>
      <c r="E6" s="317"/>
    </row>
    <row r="7" spans="1:5" ht="24" customHeight="1" x14ac:dyDescent="0.25">
      <c r="A7" s="186" t="s">
        <v>632</v>
      </c>
      <c r="B7" s="321" t="s">
        <v>633</v>
      </c>
      <c r="C7" s="321"/>
      <c r="D7" s="187" t="s">
        <v>634</v>
      </c>
      <c r="E7" s="316">
        <v>24746607</v>
      </c>
    </row>
    <row r="8" spans="1:5" ht="19.5" customHeight="1" x14ac:dyDescent="0.25">
      <c r="A8" s="186" t="s">
        <v>635</v>
      </c>
      <c r="B8" s="320" t="s">
        <v>636</v>
      </c>
      <c r="C8" s="320"/>
      <c r="D8" s="187" t="s">
        <v>637</v>
      </c>
      <c r="E8" s="316" t="s">
        <v>638</v>
      </c>
    </row>
    <row r="9" spans="1:5" ht="25.5" customHeight="1" x14ac:dyDescent="0.25">
      <c r="A9" s="186" t="s">
        <v>639</v>
      </c>
      <c r="B9" s="321">
        <v>2015</v>
      </c>
      <c r="C9" s="321"/>
      <c r="D9" s="187" t="s">
        <v>640</v>
      </c>
      <c r="E9" s="316" t="s">
        <v>641</v>
      </c>
    </row>
    <row r="10" spans="1:5" ht="116.5" customHeight="1" x14ac:dyDescent="0.25">
      <c r="A10" s="186" t="s">
        <v>642</v>
      </c>
      <c r="B10" s="318" t="s">
        <v>677</v>
      </c>
      <c r="C10" s="188" t="s">
        <v>643</v>
      </c>
      <c r="D10" s="187" t="s">
        <v>644</v>
      </c>
      <c r="E10" s="316" t="s">
        <v>147</v>
      </c>
    </row>
    <row r="11" spans="1:5" ht="19.5" thickBot="1" x14ac:dyDescent="0.3">
      <c r="A11" s="189" t="s">
        <v>645</v>
      </c>
      <c r="B11" s="322" t="s">
        <v>646</v>
      </c>
      <c r="C11" s="322"/>
      <c r="D11" s="322"/>
      <c r="E11" s="323"/>
    </row>
  </sheetData>
  <mergeCells count="9">
    <mergeCell ref="B8:C8"/>
    <mergeCell ref="B9:C9"/>
    <mergeCell ref="B11:E11"/>
    <mergeCell ref="B2:E2"/>
    <mergeCell ref="B3:E3"/>
    <mergeCell ref="B4:E4"/>
    <mergeCell ref="B5:C5"/>
    <mergeCell ref="B6:C6"/>
    <mergeCell ref="B7:C7"/>
  </mergeCells>
  <hyperlinks>
    <hyperlink ref="C10" location="البيانات!A1" display=" اضغط هنا للإنتقال إلى صفحة البيانات" xr:uid="{0ADB63C6-BD62-42DE-96E1-71A6AE5211E3}"/>
    <hyperlink ref="B8" r:id="rId1" xr:uid="{9E949851-31ED-46A6-B951-CD4120EDF50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5E24-FC32-4B70-8597-921BA14C2277}">
  <dimension ref="B1:H71"/>
  <sheetViews>
    <sheetView showGridLines="0" rightToLeft="1" zoomScale="90" zoomScaleNormal="90" workbookViewId="0">
      <selection activeCell="D9" sqref="D9"/>
    </sheetView>
  </sheetViews>
  <sheetFormatPr defaultColWidth="9.1796875" defaultRowHeight="20.5" x14ac:dyDescent="0.8"/>
  <cols>
    <col min="1" max="1" width="9.1796875" style="7"/>
    <col min="2" max="2" width="20.26953125" style="7" customWidth="1"/>
    <col min="3" max="3" width="44.1796875" style="7" customWidth="1"/>
    <col min="4" max="4" width="19.81640625" style="7" bestFit="1" customWidth="1"/>
    <col min="5" max="5" width="14.54296875" style="7" customWidth="1"/>
    <col min="6" max="7" width="9.1796875" style="7"/>
    <col min="8" max="8" width="15.36328125" style="7" customWidth="1"/>
    <col min="9" max="16384" width="9.1796875" style="7"/>
  </cols>
  <sheetData>
    <row r="1" spans="2:8" s="8" customFormat="1" ht="15" customHeight="1" x14ac:dyDescent="0.25">
      <c r="B1" s="257" t="s">
        <v>302</v>
      </c>
      <c r="C1" s="257"/>
      <c r="D1" s="257"/>
      <c r="E1" s="257"/>
    </row>
    <row r="2" spans="2:8" s="8" customFormat="1" ht="21" customHeight="1" x14ac:dyDescent="0.25">
      <c r="B2" s="344" t="s">
        <v>294</v>
      </c>
      <c r="C2" s="344"/>
      <c r="D2" s="344"/>
      <c r="E2" s="344"/>
    </row>
    <row r="3" spans="2:8" s="8" customFormat="1" ht="19.5" customHeight="1" x14ac:dyDescent="0.25">
      <c r="B3" s="344" t="s">
        <v>293</v>
      </c>
      <c r="C3" s="344"/>
      <c r="D3" s="344"/>
      <c r="E3" s="344"/>
    </row>
    <row r="4" spans="2:8" s="8" customFormat="1" ht="15.75" customHeight="1" x14ac:dyDescent="0.25">
      <c r="B4" s="2"/>
      <c r="C4" s="2"/>
      <c r="D4" s="2"/>
      <c r="E4" s="19" t="s">
        <v>120</v>
      </c>
    </row>
    <row r="5" spans="2:8" s="8" customFormat="1" ht="30" customHeight="1" x14ac:dyDescent="0.25">
      <c r="B5" s="244" t="s">
        <v>661</v>
      </c>
      <c r="C5" s="350" t="s">
        <v>3</v>
      </c>
      <c r="D5" s="352" t="s">
        <v>76</v>
      </c>
      <c r="E5" s="353"/>
      <c r="G5" s="330" t="s">
        <v>593</v>
      </c>
      <c r="H5" s="330"/>
    </row>
    <row r="6" spans="2:8" s="8" customFormat="1" ht="30" customHeight="1" x14ac:dyDescent="0.25">
      <c r="B6" s="58" t="s">
        <v>662</v>
      </c>
      <c r="C6" s="351"/>
      <c r="D6" s="244" t="s">
        <v>4</v>
      </c>
      <c r="E6" s="244" t="s">
        <v>2</v>
      </c>
    </row>
    <row r="7" spans="2:8" s="8" customFormat="1" ht="35" customHeight="1" x14ac:dyDescent="0.25">
      <c r="B7" s="191">
        <v>256212020</v>
      </c>
      <c r="C7" s="51" t="s">
        <v>151</v>
      </c>
      <c r="D7" s="194">
        <v>237456000</v>
      </c>
      <c r="E7" s="191">
        <v>205435990</v>
      </c>
    </row>
    <row r="8" spans="2:8" s="8" customFormat="1" ht="35" customHeight="1" x14ac:dyDescent="0.25">
      <c r="B8" s="191">
        <v>326454688</v>
      </c>
      <c r="C8" s="40" t="s">
        <v>301</v>
      </c>
      <c r="D8" s="191">
        <v>313947000</v>
      </c>
      <c r="E8" s="191">
        <v>338383827</v>
      </c>
    </row>
    <row r="9" spans="2:8" s="8" customFormat="1" ht="35" customHeight="1" x14ac:dyDescent="0.25">
      <c r="B9" s="191">
        <v>5723577</v>
      </c>
      <c r="C9" s="51" t="s">
        <v>149</v>
      </c>
      <c r="D9" s="194">
        <v>5596000</v>
      </c>
      <c r="E9" s="191">
        <v>4475453</v>
      </c>
    </row>
    <row r="10" spans="2:8" s="8" customFormat="1" ht="35" customHeight="1" x14ac:dyDescent="0.25">
      <c r="B10" s="191">
        <v>1806970</v>
      </c>
      <c r="C10" s="51" t="s">
        <v>214</v>
      </c>
      <c r="D10" s="194">
        <v>1677000</v>
      </c>
      <c r="E10" s="191">
        <v>2257734</v>
      </c>
    </row>
    <row r="11" spans="2:8" s="8" customFormat="1" ht="35" customHeight="1" x14ac:dyDescent="0.25">
      <c r="B11" s="191">
        <v>4022948</v>
      </c>
      <c r="C11" s="51" t="s">
        <v>148</v>
      </c>
      <c r="D11" s="194">
        <v>4413000</v>
      </c>
      <c r="E11" s="191">
        <v>4019292</v>
      </c>
    </row>
    <row r="12" spans="2:8" s="8" customFormat="1" ht="35" customHeight="1" x14ac:dyDescent="0.25">
      <c r="B12" s="191">
        <v>29561330</v>
      </c>
      <c r="C12" s="51" t="s">
        <v>147</v>
      </c>
      <c r="D12" s="194">
        <v>19168000</v>
      </c>
      <c r="E12" s="191">
        <v>19046792</v>
      </c>
    </row>
    <row r="13" spans="2:8" s="8" customFormat="1" ht="35" customHeight="1" x14ac:dyDescent="0.25">
      <c r="B13" s="191">
        <v>75939629</v>
      </c>
      <c r="C13" s="51" t="s">
        <v>146</v>
      </c>
      <c r="D13" s="194">
        <v>76246000</v>
      </c>
      <c r="E13" s="191">
        <v>74024621</v>
      </c>
    </row>
    <row r="14" spans="2:8" s="8" customFormat="1" ht="35" customHeight="1" x14ac:dyDescent="0.25">
      <c r="B14" s="191">
        <v>44683772</v>
      </c>
      <c r="C14" s="51" t="s">
        <v>145</v>
      </c>
      <c r="D14" s="194">
        <v>39940000</v>
      </c>
      <c r="E14" s="191">
        <v>40930692</v>
      </c>
    </row>
    <row r="15" spans="2:8" s="8" customFormat="1" ht="35" customHeight="1" x14ac:dyDescent="0.25">
      <c r="B15" s="191">
        <v>11615073</v>
      </c>
      <c r="C15" s="51" t="s">
        <v>144</v>
      </c>
      <c r="D15" s="194">
        <v>11054000</v>
      </c>
      <c r="E15" s="191">
        <v>10887221</v>
      </c>
    </row>
    <row r="16" spans="2:8" s="8" customFormat="1" ht="35" customHeight="1" x14ac:dyDescent="0.25">
      <c r="B16" s="191">
        <v>20496271</v>
      </c>
      <c r="C16" s="51" t="s">
        <v>143</v>
      </c>
      <c r="D16" s="194">
        <v>19157000</v>
      </c>
      <c r="E16" s="191">
        <v>17230270</v>
      </c>
    </row>
    <row r="17" spans="2:5" s="8" customFormat="1" ht="35" customHeight="1" x14ac:dyDescent="0.25">
      <c r="B17" s="191">
        <v>4819779</v>
      </c>
      <c r="C17" s="51" t="s">
        <v>142</v>
      </c>
      <c r="D17" s="194">
        <v>5083000</v>
      </c>
      <c r="E17" s="191">
        <v>4855000</v>
      </c>
    </row>
    <row r="18" spans="2:5" s="8" customFormat="1" ht="35" customHeight="1" x14ac:dyDescent="0.25">
      <c r="B18" s="191">
        <v>58370087</v>
      </c>
      <c r="C18" s="51" t="s">
        <v>300</v>
      </c>
      <c r="D18" s="194">
        <v>58976000</v>
      </c>
      <c r="E18" s="191">
        <v>58816329</v>
      </c>
    </row>
    <row r="19" spans="2:5" s="8" customFormat="1" ht="35" customHeight="1" x14ac:dyDescent="0.25">
      <c r="B19" s="191">
        <v>18781494</v>
      </c>
      <c r="C19" s="51" t="s">
        <v>140</v>
      </c>
      <c r="D19" s="194">
        <v>20766000</v>
      </c>
      <c r="E19" s="191">
        <v>12998560</v>
      </c>
    </row>
    <row r="20" spans="2:5" s="8" customFormat="1" ht="35" customHeight="1" x14ac:dyDescent="0.25">
      <c r="B20" s="191">
        <v>711226154</v>
      </c>
      <c r="C20" s="51" t="s">
        <v>139</v>
      </c>
      <c r="D20" s="194">
        <v>692966000</v>
      </c>
      <c r="E20" s="191">
        <v>779814463</v>
      </c>
    </row>
    <row r="21" spans="2:5" s="8" customFormat="1" ht="35" customHeight="1" x14ac:dyDescent="0.25">
      <c r="B21" s="191">
        <v>1245514521</v>
      </c>
      <c r="C21" s="51" t="s">
        <v>138</v>
      </c>
      <c r="D21" s="194">
        <v>1312996000</v>
      </c>
      <c r="E21" s="191">
        <v>1231657035</v>
      </c>
    </row>
    <row r="22" spans="2:5" s="8" customFormat="1" ht="35" customHeight="1" x14ac:dyDescent="0.25">
      <c r="B22" s="191">
        <v>174403747</v>
      </c>
      <c r="C22" s="51" t="s">
        <v>137</v>
      </c>
      <c r="D22" s="194">
        <v>168122000</v>
      </c>
      <c r="E22" s="191">
        <v>170594206</v>
      </c>
    </row>
    <row r="23" spans="2:5" s="8" customFormat="1" ht="35" customHeight="1" x14ac:dyDescent="0.25">
      <c r="B23" s="191">
        <v>13813511</v>
      </c>
      <c r="C23" s="51" t="s">
        <v>178</v>
      </c>
      <c r="D23" s="194">
        <v>12438000</v>
      </c>
      <c r="E23" s="191">
        <v>12321889</v>
      </c>
    </row>
    <row r="24" spans="2:5" s="8" customFormat="1" ht="35" customHeight="1" x14ac:dyDescent="0.25">
      <c r="B24" s="191">
        <v>18345006</v>
      </c>
      <c r="C24" s="51" t="s">
        <v>299</v>
      </c>
      <c r="D24" s="194">
        <v>17273000</v>
      </c>
      <c r="E24" s="191">
        <v>17000685</v>
      </c>
    </row>
    <row r="25" spans="2:5" s="8" customFormat="1" ht="35" customHeight="1" x14ac:dyDescent="0.25">
      <c r="B25" s="191">
        <v>46633569</v>
      </c>
      <c r="C25" s="51" t="s">
        <v>298</v>
      </c>
      <c r="D25" s="194">
        <v>45460000</v>
      </c>
      <c r="E25" s="191">
        <v>42920909</v>
      </c>
    </row>
    <row r="26" spans="2:5" s="8" customFormat="1" ht="35" customHeight="1" x14ac:dyDescent="0.25">
      <c r="B26" s="191">
        <v>107010659</v>
      </c>
      <c r="C26" s="51" t="s">
        <v>297</v>
      </c>
      <c r="D26" s="194">
        <v>106449000</v>
      </c>
      <c r="E26" s="191">
        <v>106390349</v>
      </c>
    </row>
    <row r="27" spans="2:5" s="8" customFormat="1" ht="35" customHeight="1" x14ac:dyDescent="0.25">
      <c r="B27" s="191">
        <v>1139227</v>
      </c>
      <c r="C27" s="51" t="s">
        <v>132</v>
      </c>
      <c r="D27" s="194">
        <v>760000</v>
      </c>
      <c r="E27" s="191">
        <v>22475334</v>
      </c>
    </row>
    <row r="28" spans="2:5" s="8" customFormat="1" ht="35" customHeight="1" x14ac:dyDescent="0.25">
      <c r="B28" s="191">
        <v>100962171</v>
      </c>
      <c r="C28" s="51" t="s">
        <v>131</v>
      </c>
      <c r="D28" s="194">
        <v>96242000</v>
      </c>
      <c r="E28" s="191">
        <v>122549636</v>
      </c>
    </row>
    <row r="29" spans="2:5" s="8" customFormat="1" ht="35" customHeight="1" x14ac:dyDescent="0.25">
      <c r="B29" s="191">
        <v>4633785</v>
      </c>
      <c r="C29" s="51" t="s">
        <v>130</v>
      </c>
      <c r="D29" s="194">
        <v>4472000</v>
      </c>
      <c r="E29" s="191">
        <v>4349070</v>
      </c>
    </row>
    <row r="30" spans="2:5" s="8" customFormat="1" ht="35" customHeight="1" x14ac:dyDescent="0.25">
      <c r="B30" s="191">
        <v>2933655</v>
      </c>
      <c r="C30" s="40" t="s">
        <v>213</v>
      </c>
      <c r="D30" s="194">
        <v>3012000</v>
      </c>
      <c r="E30" s="191">
        <v>2870944</v>
      </c>
    </row>
    <row r="31" spans="2:5" s="8" customFormat="1" ht="35" customHeight="1" x14ac:dyDescent="0.25">
      <c r="B31" s="191">
        <v>290723</v>
      </c>
      <c r="C31" s="51" t="s">
        <v>296</v>
      </c>
      <c r="D31" s="194">
        <v>301000</v>
      </c>
      <c r="E31" s="191">
        <v>295027</v>
      </c>
    </row>
    <row r="32" spans="2:5" s="8" customFormat="1" ht="35" customHeight="1" x14ac:dyDescent="0.25">
      <c r="B32" s="191">
        <v>7149692</v>
      </c>
      <c r="C32" s="51" t="s">
        <v>128</v>
      </c>
      <c r="D32" s="194">
        <v>8499000</v>
      </c>
      <c r="E32" s="191">
        <v>7572470</v>
      </c>
    </row>
    <row r="33" spans="2:5" s="8" customFormat="1" ht="35" customHeight="1" x14ac:dyDescent="0.25">
      <c r="B33" s="191">
        <v>7295059</v>
      </c>
      <c r="C33" s="99" t="s">
        <v>295</v>
      </c>
      <c r="D33" s="194">
        <v>7261000</v>
      </c>
      <c r="E33" s="191">
        <v>6767459</v>
      </c>
    </row>
    <row r="34" spans="2:5" ht="35" customHeight="1" x14ac:dyDescent="0.8">
      <c r="B34" s="191">
        <v>226399788</v>
      </c>
      <c r="C34" s="99" t="s">
        <v>126</v>
      </c>
      <c r="D34" s="194">
        <v>227586000</v>
      </c>
      <c r="E34" s="191">
        <v>215145068</v>
      </c>
    </row>
    <row r="35" spans="2:5" ht="35" customHeight="1" x14ac:dyDescent="0.8">
      <c r="B35" s="191">
        <v>16703163</v>
      </c>
      <c r="C35" s="51" t="s">
        <v>292</v>
      </c>
      <c r="D35" s="194">
        <v>18754000</v>
      </c>
      <c r="E35" s="191">
        <v>17885366</v>
      </c>
    </row>
    <row r="36" spans="2:5" ht="35" customHeight="1" x14ac:dyDescent="0.8">
      <c r="B36" s="191">
        <v>75777691</v>
      </c>
      <c r="C36" s="51" t="s">
        <v>291</v>
      </c>
      <c r="D36" s="194">
        <v>64544000</v>
      </c>
      <c r="E36" s="191">
        <v>38633595</v>
      </c>
    </row>
    <row r="37" spans="2:5" ht="35" customHeight="1" x14ac:dyDescent="0.8">
      <c r="B37" s="191">
        <v>36305265</v>
      </c>
      <c r="C37" s="51" t="s">
        <v>123</v>
      </c>
      <c r="D37" s="194">
        <v>34232000</v>
      </c>
      <c r="E37" s="191">
        <v>35537148</v>
      </c>
    </row>
    <row r="38" spans="2:5" ht="35" customHeight="1" x14ac:dyDescent="0.8">
      <c r="B38" s="191">
        <v>1961132</v>
      </c>
      <c r="C38" s="51" t="s">
        <v>122</v>
      </c>
      <c r="D38" s="194">
        <v>1286000</v>
      </c>
      <c r="E38" s="191">
        <v>1406528</v>
      </c>
    </row>
    <row r="39" spans="2:5" ht="35" customHeight="1" x14ac:dyDescent="0.8">
      <c r="B39" s="191">
        <v>69691574</v>
      </c>
      <c r="C39" s="51" t="s">
        <v>201</v>
      </c>
      <c r="D39" s="194">
        <v>67244000</v>
      </c>
      <c r="E39" s="191">
        <v>66285909</v>
      </c>
    </row>
    <row r="40" spans="2:5" ht="35" customHeight="1" x14ac:dyDescent="0.8">
      <c r="B40" s="191">
        <v>297781930</v>
      </c>
      <c r="C40" s="40" t="s">
        <v>290</v>
      </c>
      <c r="D40" s="194">
        <v>286150000</v>
      </c>
      <c r="E40" s="191">
        <v>288521035</v>
      </c>
    </row>
    <row r="41" spans="2:5" ht="35" customHeight="1" x14ac:dyDescent="0.8">
      <c r="B41" s="191">
        <v>12134256</v>
      </c>
      <c r="C41" s="51" t="s">
        <v>118</v>
      </c>
      <c r="D41" s="194">
        <v>13240000</v>
      </c>
      <c r="E41" s="191">
        <v>11235367</v>
      </c>
    </row>
    <row r="42" spans="2:5" ht="35" customHeight="1" x14ac:dyDescent="0.8">
      <c r="B42" s="191">
        <v>14517136</v>
      </c>
      <c r="C42" s="40" t="s">
        <v>117</v>
      </c>
      <c r="D42" s="194">
        <v>16490000</v>
      </c>
      <c r="E42" s="191">
        <v>29094125</v>
      </c>
    </row>
    <row r="43" spans="2:5" ht="35" customHeight="1" x14ac:dyDescent="0.8">
      <c r="B43" s="191">
        <v>95182675</v>
      </c>
      <c r="C43" s="40" t="s">
        <v>116</v>
      </c>
      <c r="D43" s="194">
        <v>93089000</v>
      </c>
      <c r="E43" s="191">
        <v>96411753</v>
      </c>
    </row>
    <row r="44" spans="2:5" ht="35" customHeight="1" x14ac:dyDescent="0.8">
      <c r="B44" s="191">
        <v>9568334</v>
      </c>
      <c r="C44" s="40" t="s">
        <v>115</v>
      </c>
      <c r="D44" s="191">
        <v>10432000</v>
      </c>
      <c r="E44" s="191">
        <v>9748490</v>
      </c>
    </row>
    <row r="45" spans="2:5" ht="35" customHeight="1" x14ac:dyDescent="0.8">
      <c r="B45" s="191">
        <v>19811560</v>
      </c>
      <c r="C45" s="40" t="s">
        <v>289</v>
      </c>
      <c r="D45" s="191">
        <v>19996000</v>
      </c>
      <c r="E45" s="191">
        <v>18033787</v>
      </c>
    </row>
    <row r="46" spans="2:5" ht="35" customHeight="1" x14ac:dyDescent="0.8">
      <c r="B46" s="191">
        <v>22806128</v>
      </c>
      <c r="C46" s="40" t="s">
        <v>113</v>
      </c>
      <c r="D46" s="191">
        <v>21800000</v>
      </c>
      <c r="E46" s="191">
        <v>22444085</v>
      </c>
    </row>
    <row r="47" spans="2:5" ht="35" customHeight="1" x14ac:dyDescent="0.8">
      <c r="B47" s="191">
        <v>10404701</v>
      </c>
      <c r="C47" s="40" t="s">
        <v>112</v>
      </c>
      <c r="D47" s="191">
        <v>11757000</v>
      </c>
      <c r="E47" s="191">
        <v>11924006</v>
      </c>
    </row>
    <row r="48" spans="2:5" ht="35" customHeight="1" x14ac:dyDescent="0.8">
      <c r="B48" s="191">
        <v>10148605</v>
      </c>
      <c r="C48" s="40" t="s">
        <v>111</v>
      </c>
      <c r="D48" s="191">
        <v>13143000</v>
      </c>
      <c r="E48" s="191">
        <v>12403597</v>
      </c>
    </row>
    <row r="49" spans="2:5" ht="35" customHeight="1" x14ac:dyDescent="0.8">
      <c r="B49" s="191">
        <v>5338144</v>
      </c>
      <c r="C49" s="40" t="s">
        <v>110</v>
      </c>
      <c r="D49" s="191">
        <v>6308000</v>
      </c>
      <c r="E49" s="191">
        <v>6460203</v>
      </c>
    </row>
    <row r="50" spans="2:5" ht="35" customHeight="1" x14ac:dyDescent="0.8">
      <c r="B50" s="191">
        <v>7235761</v>
      </c>
      <c r="C50" s="40" t="s">
        <v>109</v>
      </c>
      <c r="D50" s="191">
        <v>9516000</v>
      </c>
      <c r="E50" s="191">
        <v>6695250</v>
      </c>
    </row>
    <row r="51" spans="2:5" ht="35" customHeight="1" x14ac:dyDescent="0.8">
      <c r="B51" s="191">
        <v>179417813</v>
      </c>
      <c r="C51" s="40" t="s">
        <v>108</v>
      </c>
      <c r="D51" s="191">
        <v>180150000</v>
      </c>
      <c r="E51" s="191">
        <v>162697008</v>
      </c>
    </row>
    <row r="52" spans="2:5" ht="35" customHeight="1" x14ac:dyDescent="0.8">
      <c r="B52" s="191">
        <v>5275212</v>
      </c>
      <c r="C52" s="40" t="s">
        <v>107</v>
      </c>
      <c r="D52" s="191">
        <v>5556000</v>
      </c>
      <c r="E52" s="191">
        <v>5381921</v>
      </c>
    </row>
    <row r="53" spans="2:5" ht="35" customHeight="1" x14ac:dyDescent="0.8">
      <c r="B53" s="191">
        <v>16843963</v>
      </c>
      <c r="C53" s="40" t="s">
        <v>106</v>
      </c>
      <c r="D53" s="191">
        <v>15965000</v>
      </c>
      <c r="E53" s="191">
        <v>16218541</v>
      </c>
    </row>
    <row r="54" spans="2:5" ht="35" customHeight="1" x14ac:dyDescent="0.8">
      <c r="B54" s="191">
        <v>493569</v>
      </c>
      <c r="C54" s="40" t="s">
        <v>288</v>
      </c>
      <c r="D54" s="191" t="s">
        <v>281</v>
      </c>
      <c r="E54" s="191" t="s">
        <v>281</v>
      </c>
    </row>
    <row r="55" spans="2:5" ht="35" customHeight="1" x14ac:dyDescent="0.8">
      <c r="B55" s="191">
        <v>176081431</v>
      </c>
      <c r="C55" s="40" t="s">
        <v>183</v>
      </c>
      <c r="D55" s="191">
        <v>168777000</v>
      </c>
      <c r="E55" s="191">
        <v>168777000</v>
      </c>
    </row>
    <row r="56" spans="2:5" ht="35" customHeight="1" x14ac:dyDescent="0.8">
      <c r="B56" s="191">
        <v>14040525</v>
      </c>
      <c r="C56" s="40" t="s">
        <v>104</v>
      </c>
      <c r="D56" s="191">
        <v>14083000</v>
      </c>
      <c r="E56" s="191">
        <v>14205042</v>
      </c>
    </row>
    <row r="57" spans="2:5" ht="35" customHeight="1" x14ac:dyDescent="0.8">
      <c r="B57" s="191">
        <v>44984945</v>
      </c>
      <c r="C57" s="40" t="s">
        <v>103</v>
      </c>
      <c r="D57" s="191">
        <v>42664000</v>
      </c>
      <c r="E57" s="191">
        <v>45111399</v>
      </c>
    </row>
    <row r="58" spans="2:5" ht="35" customHeight="1" x14ac:dyDescent="0.8">
      <c r="B58" s="191">
        <v>858233</v>
      </c>
      <c r="C58" s="40" t="s">
        <v>287</v>
      </c>
      <c r="D58" s="191">
        <v>1064000</v>
      </c>
      <c r="E58" s="191">
        <v>814059</v>
      </c>
    </row>
    <row r="59" spans="2:5" ht="35" customHeight="1" x14ac:dyDescent="0.8">
      <c r="B59" s="191">
        <v>10525562</v>
      </c>
      <c r="C59" s="40" t="s">
        <v>101</v>
      </c>
      <c r="D59" s="191">
        <v>10181000</v>
      </c>
      <c r="E59" s="191">
        <v>11047581</v>
      </c>
    </row>
    <row r="60" spans="2:5" ht="35" customHeight="1" x14ac:dyDescent="0.8">
      <c r="B60" s="191">
        <v>2729061</v>
      </c>
      <c r="C60" s="40" t="s">
        <v>286</v>
      </c>
      <c r="D60" s="191">
        <v>4750000</v>
      </c>
      <c r="E60" s="191">
        <v>3065970</v>
      </c>
    </row>
    <row r="61" spans="2:5" ht="35" customHeight="1" x14ac:dyDescent="0.8">
      <c r="B61" s="191">
        <v>47572481</v>
      </c>
      <c r="C61" s="40" t="s">
        <v>596</v>
      </c>
      <c r="D61" s="191">
        <v>50742000</v>
      </c>
      <c r="E61" s="191">
        <v>46403197</v>
      </c>
    </row>
    <row r="62" spans="2:5" ht="35" customHeight="1" x14ac:dyDescent="0.8">
      <c r="B62" s="191">
        <v>491923</v>
      </c>
      <c r="C62" s="40" t="s">
        <v>285</v>
      </c>
      <c r="D62" s="191">
        <v>1963000</v>
      </c>
      <c r="E62" s="191">
        <v>511121</v>
      </c>
    </row>
    <row r="63" spans="2:5" ht="35" customHeight="1" x14ac:dyDescent="0.8">
      <c r="B63" s="191">
        <v>26074556</v>
      </c>
      <c r="C63" s="40" t="s">
        <v>284</v>
      </c>
      <c r="D63" s="191">
        <v>25830000</v>
      </c>
      <c r="E63" s="191">
        <v>24446886</v>
      </c>
    </row>
    <row r="64" spans="2:5" ht="35" customHeight="1" x14ac:dyDescent="0.8">
      <c r="B64" s="191">
        <v>4497593</v>
      </c>
      <c r="C64" s="40" t="s">
        <v>96</v>
      </c>
      <c r="D64" s="191">
        <v>4518000</v>
      </c>
      <c r="E64" s="191">
        <v>4506549</v>
      </c>
    </row>
    <row r="65" spans="2:5" ht="35" customHeight="1" x14ac:dyDescent="0.8">
      <c r="B65" s="191">
        <v>1185184</v>
      </c>
      <c r="C65" s="40" t="s">
        <v>95</v>
      </c>
      <c r="D65" s="191">
        <v>1722000</v>
      </c>
      <c r="E65" s="191">
        <v>8509627</v>
      </c>
    </row>
    <row r="66" spans="2:5" ht="35" customHeight="1" x14ac:dyDescent="0.8">
      <c r="B66" s="191" t="s">
        <v>281</v>
      </c>
      <c r="C66" s="40" t="s">
        <v>94</v>
      </c>
      <c r="D66" s="191" t="s">
        <v>281</v>
      </c>
      <c r="E66" s="191">
        <v>1823707</v>
      </c>
    </row>
    <row r="67" spans="2:5" ht="35" customHeight="1" x14ac:dyDescent="0.8">
      <c r="B67" s="191" t="s">
        <v>281</v>
      </c>
      <c r="C67" s="40" t="s">
        <v>283</v>
      </c>
      <c r="D67" s="191" t="s">
        <v>281</v>
      </c>
      <c r="E67" s="191">
        <v>250000</v>
      </c>
    </row>
    <row r="68" spans="2:5" ht="35" customHeight="1" x14ac:dyDescent="0.8">
      <c r="B68" s="198" t="s">
        <v>281</v>
      </c>
      <c r="C68" s="258" t="s">
        <v>282</v>
      </c>
      <c r="D68" s="198">
        <v>432738000</v>
      </c>
      <c r="E68" s="198" t="s">
        <v>281</v>
      </c>
    </row>
    <row r="69" spans="2:5" ht="35" customHeight="1" x14ac:dyDescent="0.8">
      <c r="B69" s="232">
        <f>SUM(B7:B33,B34:B68)</f>
        <v>4762679011</v>
      </c>
      <c r="C69" s="73" t="s">
        <v>81</v>
      </c>
      <c r="D69" s="240">
        <f>SUM(D7:D68)</f>
        <v>5166000000</v>
      </c>
      <c r="E69" s="232">
        <f>SUM(E7:E68)</f>
        <v>4722576177</v>
      </c>
    </row>
    <row r="70" spans="2:5" ht="17.25" customHeight="1" x14ac:dyDescent="0.8">
      <c r="B70" s="347"/>
      <c r="C70" s="347"/>
      <c r="D70" s="347"/>
      <c r="E70" s="347"/>
    </row>
    <row r="71" spans="2:5" ht="18" customHeight="1" x14ac:dyDescent="0.8">
      <c r="B71" s="349"/>
      <c r="C71" s="349"/>
      <c r="D71" s="349"/>
      <c r="E71" s="349"/>
    </row>
  </sheetData>
  <mergeCells count="7">
    <mergeCell ref="G5:H5"/>
    <mergeCell ref="B71:E71"/>
    <mergeCell ref="B70:E70"/>
    <mergeCell ref="C5:C6"/>
    <mergeCell ref="D5:E5"/>
    <mergeCell ref="B2:E2"/>
    <mergeCell ref="B3:E3"/>
  </mergeCells>
  <hyperlinks>
    <hyperlink ref="G5:H5" location="البيانات!A1" display="العودة إلى صفحة البيانات" xr:uid="{3B73EDBE-5A06-4060-B56D-94A3972F2EFC}"/>
  </hyperlinks>
  <printOptions gridLinesSet="0"/>
  <pageMargins left="0" right="0.78740157480314965" top="0.31496062992125984" bottom="0.19685039370078741" header="0.43307086614173229" footer="0.51181102362204722"/>
  <pageSetup paperSize="9" orientation="portrait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A834-2E5E-4DBD-951D-2F7ACF76CF05}">
  <dimension ref="B1:H130"/>
  <sheetViews>
    <sheetView showGridLines="0" rightToLeft="1" topLeftCell="A48" zoomScale="90" zoomScaleNormal="90" workbookViewId="0">
      <selection activeCell="C117" sqref="C117"/>
    </sheetView>
  </sheetViews>
  <sheetFormatPr defaultColWidth="9.1796875" defaultRowHeight="20.5" x14ac:dyDescent="0.8"/>
  <cols>
    <col min="1" max="1" width="9.1796875" style="7"/>
    <col min="2" max="2" width="21.08984375" style="7" customWidth="1"/>
    <col min="3" max="3" width="45.90625" style="7" customWidth="1"/>
    <col min="4" max="4" width="20.36328125" style="7" bestFit="1" customWidth="1"/>
    <col min="5" max="5" width="15.6328125" style="7" bestFit="1" customWidth="1"/>
    <col min="6" max="7" width="9.1796875" style="7"/>
    <col min="8" max="8" width="14.08984375" style="7" customWidth="1"/>
    <col min="9" max="16384" width="9.1796875" style="7"/>
  </cols>
  <sheetData>
    <row r="1" spans="2:8" s="8" customFormat="1" ht="23" customHeight="1" x14ac:dyDescent="0.25">
      <c r="B1" s="331" t="s">
        <v>346</v>
      </c>
      <c r="C1" s="331"/>
      <c r="D1" s="331"/>
      <c r="E1" s="331"/>
    </row>
    <row r="2" spans="2:8" s="8" customFormat="1" ht="23" customHeight="1" x14ac:dyDescent="0.25">
      <c r="B2" s="13" t="s">
        <v>320</v>
      </c>
      <c r="C2" s="18"/>
      <c r="D2" s="18"/>
      <c r="E2" s="13"/>
    </row>
    <row r="3" spans="2:8" s="8" customFormat="1" ht="23" customHeight="1" x14ac:dyDescent="0.25">
      <c r="B3" s="13" t="s">
        <v>266</v>
      </c>
      <c r="C3" s="18"/>
      <c r="D3" s="18"/>
      <c r="E3" s="13"/>
    </row>
    <row r="4" spans="2:8" s="8" customFormat="1" ht="23" customHeight="1" x14ac:dyDescent="0.25">
      <c r="B4" s="2"/>
      <c r="C4" s="2"/>
      <c r="D4" s="2"/>
      <c r="E4" s="19" t="s">
        <v>120</v>
      </c>
    </row>
    <row r="5" spans="2:8" s="8" customFormat="1" ht="30" customHeight="1" x14ac:dyDescent="0.25">
      <c r="B5" s="46" t="s">
        <v>661</v>
      </c>
      <c r="C5" s="341" t="s">
        <v>3</v>
      </c>
      <c r="D5" s="345" t="s">
        <v>76</v>
      </c>
      <c r="E5" s="346"/>
      <c r="G5" s="330" t="s">
        <v>593</v>
      </c>
      <c r="H5" s="330"/>
    </row>
    <row r="6" spans="2:8" s="8" customFormat="1" ht="30" customHeight="1" x14ac:dyDescent="0.25">
      <c r="B6" s="47" t="s">
        <v>662</v>
      </c>
      <c r="C6" s="342"/>
      <c r="D6" s="243" t="s">
        <v>319</v>
      </c>
      <c r="E6" s="243" t="s">
        <v>2</v>
      </c>
    </row>
    <row r="7" spans="2:8" s="8" customFormat="1" ht="35" customHeight="1" x14ac:dyDescent="0.25">
      <c r="B7" s="203"/>
      <c r="C7" s="100" t="s">
        <v>345</v>
      </c>
      <c r="D7" s="239"/>
      <c r="E7" s="203"/>
    </row>
    <row r="8" spans="2:8" s="8" customFormat="1" ht="35" customHeight="1" x14ac:dyDescent="0.25">
      <c r="B8" s="191">
        <v>112599372</v>
      </c>
      <c r="C8" s="51" t="s">
        <v>151</v>
      </c>
      <c r="D8" s="194">
        <v>105330000</v>
      </c>
      <c r="E8" s="191">
        <v>109879531</v>
      </c>
    </row>
    <row r="9" spans="2:8" s="8" customFormat="1" ht="35" customHeight="1" x14ac:dyDescent="0.25">
      <c r="B9" s="191">
        <v>313554688</v>
      </c>
      <c r="C9" s="51" t="s">
        <v>301</v>
      </c>
      <c r="D9" s="194">
        <v>301427000</v>
      </c>
      <c r="E9" s="194">
        <v>325872827</v>
      </c>
    </row>
    <row r="10" spans="2:8" s="8" customFormat="1" ht="35" customHeight="1" x14ac:dyDescent="0.25">
      <c r="B10" s="191">
        <v>5723577</v>
      </c>
      <c r="C10" s="51" t="s">
        <v>149</v>
      </c>
      <c r="D10" s="194">
        <v>5596000</v>
      </c>
      <c r="E10" s="191">
        <v>4475453</v>
      </c>
    </row>
    <row r="11" spans="2:8" s="8" customFormat="1" ht="35" customHeight="1" x14ac:dyDescent="0.25">
      <c r="B11" s="191">
        <v>1806970</v>
      </c>
      <c r="C11" s="51" t="s">
        <v>214</v>
      </c>
      <c r="D11" s="194">
        <v>1677000</v>
      </c>
      <c r="E11" s="191">
        <v>2257734</v>
      </c>
    </row>
    <row r="12" spans="2:8" s="8" customFormat="1" ht="35" customHeight="1" x14ac:dyDescent="0.25">
      <c r="B12" s="191">
        <v>4022948</v>
      </c>
      <c r="C12" s="51" t="s">
        <v>148</v>
      </c>
      <c r="D12" s="194">
        <v>4413000</v>
      </c>
      <c r="E12" s="191">
        <v>4019292</v>
      </c>
    </row>
    <row r="13" spans="2:8" s="8" customFormat="1" ht="35" customHeight="1" x14ac:dyDescent="0.25">
      <c r="B13" s="191">
        <v>29561330</v>
      </c>
      <c r="C13" s="51" t="s">
        <v>147</v>
      </c>
      <c r="D13" s="194">
        <v>19168000</v>
      </c>
      <c r="E13" s="191">
        <v>19046792</v>
      </c>
    </row>
    <row r="14" spans="2:8" s="8" customFormat="1" ht="35" customHeight="1" x14ac:dyDescent="0.25">
      <c r="B14" s="191">
        <v>71077892</v>
      </c>
      <c r="C14" s="51" t="s">
        <v>146</v>
      </c>
      <c r="D14" s="194">
        <v>70937000</v>
      </c>
      <c r="E14" s="191">
        <v>70007777</v>
      </c>
    </row>
    <row r="15" spans="2:8" s="8" customFormat="1" ht="35" customHeight="1" x14ac:dyDescent="0.25">
      <c r="B15" s="191">
        <v>1139227</v>
      </c>
      <c r="C15" s="51" t="s">
        <v>132</v>
      </c>
      <c r="D15" s="194">
        <v>760000</v>
      </c>
      <c r="E15" s="191">
        <v>22475334</v>
      </c>
    </row>
    <row r="16" spans="2:8" s="8" customFormat="1" ht="35" customHeight="1" x14ac:dyDescent="0.25">
      <c r="B16" s="191">
        <v>2933655</v>
      </c>
      <c r="C16" s="40" t="s">
        <v>129</v>
      </c>
      <c r="D16" s="194">
        <v>3012000</v>
      </c>
      <c r="E16" s="191">
        <v>2870944</v>
      </c>
    </row>
    <row r="17" spans="2:5" s="8" customFormat="1" ht="35" customHeight="1" x14ac:dyDescent="0.25">
      <c r="B17" s="191">
        <v>7149692</v>
      </c>
      <c r="C17" s="51" t="s">
        <v>128</v>
      </c>
      <c r="D17" s="194">
        <v>8499000</v>
      </c>
      <c r="E17" s="191">
        <v>7572470</v>
      </c>
    </row>
    <row r="18" spans="2:5" s="8" customFormat="1" ht="35" customHeight="1" x14ac:dyDescent="0.25">
      <c r="B18" s="191">
        <v>16703163</v>
      </c>
      <c r="C18" s="158" t="s">
        <v>125</v>
      </c>
      <c r="D18" s="194">
        <v>18754000</v>
      </c>
      <c r="E18" s="191">
        <v>17885366</v>
      </c>
    </row>
    <row r="19" spans="2:5" s="8" customFormat="1" ht="35" customHeight="1" x14ac:dyDescent="0.25">
      <c r="B19" s="191">
        <v>8402806</v>
      </c>
      <c r="C19" s="51" t="s">
        <v>115</v>
      </c>
      <c r="D19" s="191">
        <v>8490000</v>
      </c>
      <c r="E19" s="191">
        <v>8568419</v>
      </c>
    </row>
    <row r="20" spans="2:5" s="8" customFormat="1" ht="35" customHeight="1" x14ac:dyDescent="0.25">
      <c r="B20" s="191">
        <v>19811560</v>
      </c>
      <c r="C20" s="51" t="s">
        <v>114</v>
      </c>
      <c r="D20" s="191">
        <v>19996000</v>
      </c>
      <c r="E20" s="191">
        <v>18033787</v>
      </c>
    </row>
    <row r="21" spans="2:5" s="8" customFormat="1" ht="35" customHeight="1" x14ac:dyDescent="0.25">
      <c r="B21" s="191">
        <v>5275212</v>
      </c>
      <c r="C21" s="51" t="s">
        <v>107</v>
      </c>
      <c r="D21" s="194">
        <v>5556000</v>
      </c>
      <c r="E21" s="194">
        <v>5381921</v>
      </c>
    </row>
    <row r="22" spans="2:5" s="8" customFormat="1" ht="35" customHeight="1" x14ac:dyDescent="0.25">
      <c r="B22" s="191">
        <v>493569</v>
      </c>
      <c r="C22" s="51" t="s">
        <v>344</v>
      </c>
      <c r="D22" s="191" t="s">
        <v>281</v>
      </c>
      <c r="E22" s="191" t="s">
        <v>281</v>
      </c>
    </row>
    <row r="23" spans="2:5" s="8" customFormat="1" ht="35" customHeight="1" x14ac:dyDescent="0.25">
      <c r="B23" s="191">
        <v>14040525</v>
      </c>
      <c r="C23" s="51" t="s">
        <v>104</v>
      </c>
      <c r="D23" s="194">
        <v>14083000</v>
      </c>
      <c r="E23" s="194">
        <v>14205042</v>
      </c>
    </row>
    <row r="24" spans="2:5" s="8" customFormat="1" ht="35" customHeight="1" x14ac:dyDescent="0.25">
      <c r="B24" s="232">
        <f>SUM(B8:B23)</f>
        <v>614296186</v>
      </c>
      <c r="C24" s="73" t="s">
        <v>211</v>
      </c>
      <c r="D24" s="240">
        <f>SUM(D8:D23)</f>
        <v>587698000</v>
      </c>
      <c r="E24" s="240">
        <f>SUM(E8:E23)</f>
        <v>632552689</v>
      </c>
    </row>
    <row r="25" spans="2:5" s="8" customFormat="1" ht="35" customHeight="1" x14ac:dyDescent="0.25">
      <c r="B25" s="198"/>
      <c r="C25" s="159" t="s">
        <v>343</v>
      </c>
      <c r="D25" s="241"/>
      <c r="E25" s="198"/>
    </row>
    <row r="26" spans="2:5" s="8" customFormat="1" ht="35" customHeight="1" x14ac:dyDescent="0.25">
      <c r="B26" s="191">
        <v>44683772</v>
      </c>
      <c r="C26" s="51" t="s">
        <v>145</v>
      </c>
      <c r="D26" s="194">
        <v>39940000</v>
      </c>
      <c r="E26" s="191">
        <v>40930692</v>
      </c>
    </row>
    <row r="27" spans="2:5" s="8" customFormat="1" ht="35" customHeight="1" x14ac:dyDescent="0.25">
      <c r="B27" s="191">
        <v>17636625</v>
      </c>
      <c r="C27" s="40" t="s">
        <v>342</v>
      </c>
      <c r="D27" s="194">
        <v>19328000</v>
      </c>
      <c r="E27" s="191">
        <v>11930820</v>
      </c>
    </row>
    <row r="28" spans="2:5" s="8" customFormat="1" ht="35" customHeight="1" x14ac:dyDescent="0.25">
      <c r="B28" s="191">
        <v>4633785</v>
      </c>
      <c r="C28" s="51" t="s">
        <v>130</v>
      </c>
      <c r="D28" s="194">
        <v>4472000</v>
      </c>
      <c r="E28" s="191">
        <v>4349070</v>
      </c>
    </row>
    <row r="29" spans="2:5" s="8" customFormat="1" ht="35" customHeight="1" x14ac:dyDescent="0.25">
      <c r="B29" s="191">
        <v>22806128</v>
      </c>
      <c r="C29" s="51" t="s">
        <v>207</v>
      </c>
      <c r="D29" s="191">
        <v>21800000</v>
      </c>
      <c r="E29" s="191">
        <v>22444085</v>
      </c>
    </row>
    <row r="30" spans="2:5" s="8" customFormat="1" ht="35" customHeight="1" x14ac:dyDescent="0.25">
      <c r="B30" s="191">
        <v>47572481</v>
      </c>
      <c r="C30" s="51" t="s">
        <v>341</v>
      </c>
      <c r="D30" s="194">
        <v>50742000</v>
      </c>
      <c r="E30" s="194">
        <v>46403197</v>
      </c>
    </row>
    <row r="31" spans="2:5" s="8" customFormat="1" ht="35" customHeight="1" x14ac:dyDescent="0.25">
      <c r="B31" s="191">
        <v>4497593</v>
      </c>
      <c r="C31" s="51" t="s">
        <v>206</v>
      </c>
      <c r="D31" s="194">
        <v>4518000</v>
      </c>
      <c r="E31" s="194">
        <v>4506548</v>
      </c>
    </row>
    <row r="32" spans="2:5" s="8" customFormat="1" ht="35" customHeight="1" x14ac:dyDescent="0.25">
      <c r="B32" s="232">
        <f>SUM(B26:B31)</f>
        <v>141830384</v>
      </c>
      <c r="C32" s="73" t="s">
        <v>205</v>
      </c>
      <c r="D32" s="240">
        <f>SUM(D26:D31)</f>
        <v>140800000</v>
      </c>
      <c r="E32" s="240">
        <f>SUM(E26:E31)</f>
        <v>130564412</v>
      </c>
    </row>
    <row r="33" spans="2:5" s="8" customFormat="1" ht="35" customHeight="1" x14ac:dyDescent="0.25">
      <c r="B33" s="198"/>
      <c r="C33" s="159" t="s">
        <v>340</v>
      </c>
      <c r="D33" s="241"/>
      <c r="E33" s="198"/>
    </row>
    <row r="34" spans="2:5" s="8" customFormat="1" ht="35" customHeight="1" x14ac:dyDescent="0.25">
      <c r="B34" s="191">
        <v>3511504</v>
      </c>
      <c r="C34" s="40" t="s">
        <v>339</v>
      </c>
      <c r="D34" s="194">
        <v>3557000</v>
      </c>
      <c r="E34" s="191">
        <v>3462476</v>
      </c>
    </row>
    <row r="35" spans="2:5" s="8" customFormat="1" ht="35" customHeight="1" x14ac:dyDescent="0.25">
      <c r="B35" s="191">
        <v>37621</v>
      </c>
      <c r="C35" s="40" t="s">
        <v>338</v>
      </c>
      <c r="D35" s="191">
        <v>150000</v>
      </c>
      <c r="E35" s="191">
        <v>12904</v>
      </c>
    </row>
    <row r="36" spans="2:5" s="8" customFormat="1" ht="35" customHeight="1" x14ac:dyDescent="0.25">
      <c r="B36" s="191">
        <v>1144869</v>
      </c>
      <c r="C36" s="40" t="s">
        <v>203</v>
      </c>
      <c r="D36" s="191">
        <v>1438000</v>
      </c>
      <c r="E36" s="191">
        <v>1067740</v>
      </c>
    </row>
    <row r="37" spans="2:5" s="8" customFormat="1" ht="35" customHeight="1" x14ac:dyDescent="0.25">
      <c r="B37" s="191">
        <v>19522602</v>
      </c>
      <c r="C37" s="40" t="s">
        <v>202</v>
      </c>
      <c r="D37" s="191">
        <v>23320000</v>
      </c>
      <c r="E37" s="191">
        <v>24080536</v>
      </c>
    </row>
    <row r="38" spans="2:5" s="8" customFormat="1" ht="35" customHeight="1" x14ac:dyDescent="0.25">
      <c r="B38" s="191">
        <v>1242839298</v>
      </c>
      <c r="C38" s="51" t="s">
        <v>138</v>
      </c>
      <c r="D38" s="194">
        <v>1310039000</v>
      </c>
      <c r="E38" s="191">
        <v>1228716836</v>
      </c>
    </row>
    <row r="39" spans="2:5" s="8" customFormat="1" ht="35" customHeight="1" x14ac:dyDescent="0.25">
      <c r="B39" s="191">
        <v>226399788</v>
      </c>
      <c r="C39" s="99" t="s">
        <v>126</v>
      </c>
      <c r="D39" s="194">
        <v>227586000</v>
      </c>
      <c r="E39" s="191">
        <v>215145068</v>
      </c>
    </row>
    <row r="40" spans="2:5" s="8" customFormat="1" ht="35" customHeight="1" x14ac:dyDescent="0.25">
      <c r="B40" s="191">
        <v>1961132</v>
      </c>
      <c r="C40" s="51" t="s">
        <v>122</v>
      </c>
      <c r="D40" s="194">
        <v>1286000</v>
      </c>
      <c r="E40" s="191">
        <v>1406528</v>
      </c>
    </row>
    <row r="41" spans="2:5" s="8" customFormat="1" ht="35" customHeight="1" x14ac:dyDescent="0.25">
      <c r="B41" s="191">
        <v>69691574</v>
      </c>
      <c r="C41" s="51" t="s">
        <v>201</v>
      </c>
      <c r="D41" s="194">
        <v>67244000</v>
      </c>
      <c r="E41" s="191">
        <v>66285910</v>
      </c>
    </row>
    <row r="42" spans="2:5" s="8" customFormat="1" ht="35" customHeight="1" x14ac:dyDescent="0.25">
      <c r="B42" s="191">
        <v>3202555</v>
      </c>
      <c r="C42" s="50" t="s">
        <v>337</v>
      </c>
      <c r="D42" s="194">
        <v>3211000</v>
      </c>
      <c r="E42" s="191">
        <v>3167752</v>
      </c>
    </row>
    <row r="43" spans="2:5" s="8" customFormat="1" ht="35" customHeight="1" x14ac:dyDescent="0.25">
      <c r="B43" s="191">
        <v>295235</v>
      </c>
      <c r="C43" s="51" t="s">
        <v>336</v>
      </c>
      <c r="D43" s="194">
        <v>1604000</v>
      </c>
      <c r="E43" s="191">
        <v>1086405</v>
      </c>
    </row>
    <row r="44" spans="2:5" s="8" customFormat="1" ht="35" customHeight="1" x14ac:dyDescent="0.25">
      <c r="B44" s="191">
        <v>5338144</v>
      </c>
      <c r="C44" s="51" t="s">
        <v>110</v>
      </c>
      <c r="D44" s="194">
        <v>6308000</v>
      </c>
      <c r="E44" s="191">
        <v>6460204</v>
      </c>
    </row>
    <row r="45" spans="2:5" s="8" customFormat="1" ht="35" customHeight="1" x14ac:dyDescent="0.25">
      <c r="B45" s="191">
        <v>7235761</v>
      </c>
      <c r="C45" s="51" t="s">
        <v>109</v>
      </c>
      <c r="D45" s="194">
        <v>9516000</v>
      </c>
      <c r="E45" s="191">
        <v>6695250</v>
      </c>
    </row>
    <row r="46" spans="2:5" s="8" customFormat="1" ht="35" customHeight="1" x14ac:dyDescent="0.25">
      <c r="B46" s="191">
        <v>135181106</v>
      </c>
      <c r="C46" s="160" t="s">
        <v>335</v>
      </c>
      <c r="D46" s="194">
        <v>138460272</v>
      </c>
      <c r="E46" s="191">
        <v>119064658</v>
      </c>
    </row>
    <row r="47" spans="2:5" s="8" customFormat="1" ht="35" customHeight="1" x14ac:dyDescent="0.25">
      <c r="B47" s="191">
        <v>858233</v>
      </c>
      <c r="C47" s="160" t="s">
        <v>198</v>
      </c>
      <c r="D47" s="194">
        <v>1064000</v>
      </c>
      <c r="E47" s="194">
        <v>814059</v>
      </c>
    </row>
    <row r="48" spans="2:5" s="8" customFormat="1" ht="35" customHeight="1" x14ac:dyDescent="0.25">
      <c r="B48" s="191">
        <v>491923</v>
      </c>
      <c r="C48" s="160" t="s">
        <v>285</v>
      </c>
      <c r="D48" s="194">
        <v>1963000</v>
      </c>
      <c r="E48" s="194">
        <v>511121</v>
      </c>
    </row>
    <row r="49" spans="2:5" s="8" customFormat="1" ht="35" customHeight="1" x14ac:dyDescent="0.25">
      <c r="B49" s="232">
        <f>SUM(B34:B48)</f>
        <v>1717711345</v>
      </c>
      <c r="C49" s="73" t="s">
        <v>196</v>
      </c>
      <c r="D49" s="232">
        <f>SUM(D34:D48)</f>
        <v>1796746272</v>
      </c>
      <c r="E49" s="232">
        <f>SUM(E34:E48)</f>
        <v>1677977447</v>
      </c>
    </row>
    <row r="50" spans="2:5" s="8" customFormat="1" ht="35" customHeight="1" x14ac:dyDescent="0.25">
      <c r="B50" s="198"/>
      <c r="C50" s="159" t="s">
        <v>334</v>
      </c>
      <c r="D50" s="241"/>
      <c r="E50" s="198"/>
    </row>
    <row r="51" spans="2:5" s="8" customFormat="1" ht="35" customHeight="1" x14ac:dyDescent="0.25">
      <c r="B51" s="191">
        <v>691703552</v>
      </c>
      <c r="C51" s="51" t="s">
        <v>139</v>
      </c>
      <c r="D51" s="194">
        <v>669646000</v>
      </c>
      <c r="E51" s="191">
        <v>755733927</v>
      </c>
    </row>
    <row r="52" spans="2:5" s="8" customFormat="1" ht="35" customHeight="1" x14ac:dyDescent="0.25">
      <c r="B52" s="232">
        <f>SUM(B51:B51)</f>
        <v>691703552</v>
      </c>
      <c r="C52" s="73" t="s">
        <v>194</v>
      </c>
      <c r="D52" s="240">
        <f>SUM(D51)</f>
        <v>669646000</v>
      </c>
      <c r="E52" s="232">
        <f>SUM(E51:E51)</f>
        <v>755733927</v>
      </c>
    </row>
    <row r="53" spans="2:5" s="8" customFormat="1" ht="35" customHeight="1" x14ac:dyDescent="0.25">
      <c r="B53" s="198"/>
      <c r="C53" s="159" t="s">
        <v>333</v>
      </c>
      <c r="D53" s="241"/>
      <c r="E53" s="198"/>
    </row>
    <row r="54" spans="2:5" s="8" customFormat="1" ht="35" customHeight="1" x14ac:dyDescent="0.25">
      <c r="B54" s="191">
        <v>174403747</v>
      </c>
      <c r="C54" s="51" t="s">
        <v>332</v>
      </c>
      <c r="D54" s="194">
        <v>168122000</v>
      </c>
      <c r="E54" s="191">
        <v>170594206</v>
      </c>
    </row>
    <row r="55" spans="2:5" s="8" customFormat="1" ht="35" customHeight="1" x14ac:dyDescent="0.25">
      <c r="B55" s="191">
        <v>7295059</v>
      </c>
      <c r="C55" s="99" t="s">
        <v>295</v>
      </c>
      <c r="D55" s="194">
        <v>7261000</v>
      </c>
      <c r="E55" s="191">
        <v>6767459</v>
      </c>
    </row>
    <row r="56" spans="2:5" s="8" customFormat="1" ht="35" customHeight="1" x14ac:dyDescent="0.25">
      <c r="B56" s="191">
        <v>41788081</v>
      </c>
      <c r="C56" s="51" t="s">
        <v>331</v>
      </c>
      <c r="D56" s="194">
        <v>38800000</v>
      </c>
      <c r="E56" s="191">
        <v>12675563</v>
      </c>
    </row>
    <row r="57" spans="2:5" s="8" customFormat="1" ht="35" customHeight="1" x14ac:dyDescent="0.25">
      <c r="B57" s="191">
        <v>10282500</v>
      </c>
      <c r="C57" s="51" t="s">
        <v>330</v>
      </c>
      <c r="D57" s="191" t="s">
        <v>281</v>
      </c>
      <c r="E57" s="191" t="s">
        <v>281</v>
      </c>
    </row>
    <row r="58" spans="2:5" s="8" customFormat="1" ht="35" customHeight="1" x14ac:dyDescent="0.25">
      <c r="B58" s="191">
        <v>297781930</v>
      </c>
      <c r="C58" s="40" t="s">
        <v>290</v>
      </c>
      <c r="D58" s="194">
        <v>286150000</v>
      </c>
      <c r="E58" s="191">
        <v>288521035</v>
      </c>
    </row>
    <row r="59" spans="2:5" s="8" customFormat="1" ht="35" customHeight="1" x14ac:dyDescent="0.25">
      <c r="B59" s="191">
        <v>14517136</v>
      </c>
      <c r="C59" s="40" t="s">
        <v>329</v>
      </c>
      <c r="D59" s="194">
        <v>16490000</v>
      </c>
      <c r="E59" s="191">
        <v>29094125</v>
      </c>
    </row>
    <row r="60" spans="2:5" s="8" customFormat="1" ht="35" customHeight="1" x14ac:dyDescent="0.25">
      <c r="B60" s="191">
        <v>44236707</v>
      </c>
      <c r="C60" s="40" t="s">
        <v>328</v>
      </c>
      <c r="D60" s="194">
        <v>41689728</v>
      </c>
      <c r="E60" s="191">
        <v>43632351</v>
      </c>
    </row>
    <row r="61" spans="2:5" s="8" customFormat="1" ht="35" customHeight="1" x14ac:dyDescent="0.25">
      <c r="B61" s="191">
        <v>2729061</v>
      </c>
      <c r="C61" s="40" t="s">
        <v>100</v>
      </c>
      <c r="D61" s="194">
        <v>4750000</v>
      </c>
      <c r="E61" s="194">
        <v>3065969</v>
      </c>
    </row>
    <row r="62" spans="2:5" s="8" customFormat="1" ht="35" customHeight="1" x14ac:dyDescent="0.25">
      <c r="B62" s="232">
        <f>SUM(B54:B61)</f>
        <v>593034221</v>
      </c>
      <c r="C62" s="73" t="s">
        <v>189</v>
      </c>
      <c r="D62" s="232">
        <f>SUM(D54:D61)</f>
        <v>563262728</v>
      </c>
      <c r="E62" s="232">
        <f>SUM(E54:E61)</f>
        <v>554350708</v>
      </c>
    </row>
    <row r="63" spans="2:5" s="8" customFormat="1" ht="35" customHeight="1" x14ac:dyDescent="0.25">
      <c r="B63" s="198"/>
      <c r="C63" s="159" t="s">
        <v>327</v>
      </c>
      <c r="D63" s="241"/>
      <c r="E63" s="198"/>
    </row>
    <row r="64" spans="2:5" s="8" customFormat="1" ht="35" customHeight="1" x14ac:dyDescent="0.25">
      <c r="B64" s="191">
        <v>133839395</v>
      </c>
      <c r="C64" s="51" t="s">
        <v>151</v>
      </c>
      <c r="D64" s="194">
        <v>122301000</v>
      </c>
      <c r="E64" s="191">
        <v>85994050</v>
      </c>
    </row>
    <row r="65" spans="2:5" s="8" customFormat="1" ht="35" customHeight="1" x14ac:dyDescent="0.25">
      <c r="B65" s="191">
        <v>46633569</v>
      </c>
      <c r="C65" s="51" t="s">
        <v>298</v>
      </c>
      <c r="D65" s="194">
        <v>45460000</v>
      </c>
      <c r="E65" s="191">
        <v>42920909</v>
      </c>
    </row>
    <row r="66" spans="2:5" s="8" customFormat="1" ht="35" customHeight="1" x14ac:dyDescent="0.25">
      <c r="B66" s="191">
        <v>101752790</v>
      </c>
      <c r="C66" s="51" t="s">
        <v>597</v>
      </c>
      <c r="D66" s="194">
        <v>100657916</v>
      </c>
      <c r="E66" s="191">
        <v>101165602</v>
      </c>
    </row>
    <row r="67" spans="2:5" s="8" customFormat="1" ht="35" customHeight="1" x14ac:dyDescent="0.25">
      <c r="B67" s="191">
        <v>5257869</v>
      </c>
      <c r="C67" s="51" t="s">
        <v>326</v>
      </c>
      <c r="D67" s="194">
        <v>5791084</v>
      </c>
      <c r="E67" s="191">
        <v>5224747</v>
      </c>
    </row>
    <row r="68" spans="2:5" s="8" customFormat="1" ht="35" customHeight="1" x14ac:dyDescent="0.25">
      <c r="B68" s="191">
        <v>100962171</v>
      </c>
      <c r="C68" s="51" t="s">
        <v>131</v>
      </c>
      <c r="D68" s="194">
        <v>96242000</v>
      </c>
      <c r="E68" s="191">
        <v>122549636</v>
      </c>
    </row>
    <row r="69" spans="2:5" s="8" customFormat="1" ht="35" customHeight="1" x14ac:dyDescent="0.25">
      <c r="B69" s="191">
        <v>16843962</v>
      </c>
      <c r="C69" s="51" t="s">
        <v>106</v>
      </c>
      <c r="D69" s="194">
        <v>15965000</v>
      </c>
      <c r="E69" s="191">
        <v>16218541</v>
      </c>
    </row>
    <row r="70" spans="2:5" s="8" customFormat="1" ht="35" customHeight="1" x14ac:dyDescent="0.25">
      <c r="B70" s="191">
        <v>176081431</v>
      </c>
      <c r="C70" s="51" t="s">
        <v>183</v>
      </c>
      <c r="D70" s="194">
        <v>168777000</v>
      </c>
      <c r="E70" s="191">
        <v>168777000</v>
      </c>
    </row>
    <row r="71" spans="2:5" s="8" customFormat="1" ht="35" customHeight="1" x14ac:dyDescent="0.25">
      <c r="B71" s="232">
        <f>SUM(B64:B70)</f>
        <v>581371187</v>
      </c>
      <c r="C71" s="73" t="s">
        <v>182</v>
      </c>
      <c r="D71" s="232">
        <f>SUM(D64:D70)</f>
        <v>555194000</v>
      </c>
      <c r="E71" s="232">
        <f>SUM(E64:E70)</f>
        <v>542850485</v>
      </c>
    </row>
    <row r="72" spans="2:5" s="8" customFormat="1" ht="35" customHeight="1" x14ac:dyDescent="0.25">
      <c r="B72" s="198"/>
      <c r="C72" s="159" t="s">
        <v>325</v>
      </c>
      <c r="D72" s="241"/>
      <c r="E72" s="198"/>
    </row>
    <row r="73" spans="2:5" s="8" customFormat="1" ht="35" customHeight="1" x14ac:dyDescent="0.25">
      <c r="B73" s="191">
        <v>2335428</v>
      </c>
      <c r="C73" s="51" t="s">
        <v>598</v>
      </c>
      <c r="D73" s="194">
        <v>2328000</v>
      </c>
      <c r="E73" s="191">
        <v>2289141</v>
      </c>
    </row>
    <row r="74" spans="2:5" s="8" customFormat="1" ht="35" customHeight="1" x14ac:dyDescent="0.25">
      <c r="B74" s="191">
        <v>11615073</v>
      </c>
      <c r="C74" s="51" t="s">
        <v>144</v>
      </c>
      <c r="D74" s="194">
        <v>11054000</v>
      </c>
      <c r="E74" s="191">
        <v>10887221</v>
      </c>
    </row>
    <row r="75" spans="2:5" s="8" customFormat="1" ht="35" customHeight="1" x14ac:dyDescent="0.25">
      <c r="B75" s="191">
        <v>13813511</v>
      </c>
      <c r="C75" s="51" t="s">
        <v>178</v>
      </c>
      <c r="D75" s="194">
        <v>12438000</v>
      </c>
      <c r="E75" s="191">
        <v>12321889</v>
      </c>
    </row>
    <row r="76" spans="2:5" s="8" customFormat="1" ht="35" customHeight="1" x14ac:dyDescent="0.25">
      <c r="B76" s="191">
        <v>2675223</v>
      </c>
      <c r="C76" s="51" t="s">
        <v>324</v>
      </c>
      <c r="D76" s="194">
        <v>2957000</v>
      </c>
      <c r="E76" s="191">
        <v>2940198</v>
      </c>
    </row>
    <row r="77" spans="2:5" s="8" customFormat="1" ht="35" customHeight="1" x14ac:dyDescent="0.25">
      <c r="B77" s="191">
        <v>3398633</v>
      </c>
      <c r="C77" s="51" t="s">
        <v>323</v>
      </c>
      <c r="D77" s="191">
        <v>2821000</v>
      </c>
      <c r="E77" s="191">
        <v>2820996</v>
      </c>
    </row>
    <row r="78" spans="2:5" s="8" customFormat="1" ht="35" customHeight="1" x14ac:dyDescent="0.25">
      <c r="B78" s="191">
        <v>36305265</v>
      </c>
      <c r="C78" s="51" t="s">
        <v>123</v>
      </c>
      <c r="D78" s="194">
        <v>34232000</v>
      </c>
      <c r="E78" s="191">
        <v>35537148</v>
      </c>
    </row>
    <row r="79" spans="2:5" s="8" customFormat="1" ht="35" customHeight="1" x14ac:dyDescent="0.25">
      <c r="B79" s="191">
        <v>91980120</v>
      </c>
      <c r="C79" s="51" t="s">
        <v>116</v>
      </c>
      <c r="D79" s="194">
        <v>89878000</v>
      </c>
      <c r="E79" s="191">
        <v>93244000</v>
      </c>
    </row>
    <row r="80" spans="2:5" s="8" customFormat="1" ht="35" customHeight="1" x14ac:dyDescent="0.25">
      <c r="B80" s="191">
        <v>1165528</v>
      </c>
      <c r="C80" s="51" t="s">
        <v>177</v>
      </c>
      <c r="D80" s="194">
        <v>1942000</v>
      </c>
      <c r="E80" s="194">
        <v>1180071</v>
      </c>
    </row>
    <row r="81" spans="2:5" s="8" customFormat="1" ht="35" customHeight="1" x14ac:dyDescent="0.25">
      <c r="B81" s="191">
        <v>10109466</v>
      </c>
      <c r="C81" s="51" t="s">
        <v>112</v>
      </c>
      <c r="D81" s="194">
        <v>10153000</v>
      </c>
      <c r="E81" s="194">
        <v>10837601</v>
      </c>
    </row>
    <row r="82" spans="2:5" s="8" customFormat="1" ht="35" customHeight="1" x14ac:dyDescent="0.25">
      <c r="B82" s="191">
        <v>12900000</v>
      </c>
      <c r="C82" s="51" t="s">
        <v>322</v>
      </c>
      <c r="D82" s="194">
        <v>12520000</v>
      </c>
      <c r="E82" s="194">
        <v>12511000</v>
      </c>
    </row>
    <row r="83" spans="2:5" s="8" customFormat="1" ht="35" customHeight="1" x14ac:dyDescent="0.25">
      <c r="B83" s="191">
        <v>44984945</v>
      </c>
      <c r="C83" s="51" t="s">
        <v>321</v>
      </c>
      <c r="D83" s="194">
        <v>42664000</v>
      </c>
      <c r="E83" s="194">
        <v>45111399</v>
      </c>
    </row>
    <row r="84" spans="2:5" s="8" customFormat="1" ht="35" customHeight="1" x14ac:dyDescent="0.25">
      <c r="B84" s="232">
        <f>SUM(B73:B83)</f>
        <v>231283192</v>
      </c>
      <c r="C84" s="73" t="s">
        <v>176</v>
      </c>
      <c r="D84" s="240">
        <f>SUM(D73:D83)</f>
        <v>222987000</v>
      </c>
      <c r="E84" s="240">
        <f>SUM(E73:E83)</f>
        <v>229680664</v>
      </c>
    </row>
    <row r="85" spans="2:5" s="8" customFormat="1" ht="35" customHeight="1" x14ac:dyDescent="0.25">
      <c r="B85" s="198"/>
      <c r="C85" s="159" t="s">
        <v>318</v>
      </c>
      <c r="D85" s="241"/>
      <c r="E85" s="198"/>
    </row>
    <row r="86" spans="2:5" s="8" customFormat="1" ht="35" customHeight="1" x14ac:dyDescent="0.25">
      <c r="B86" s="191">
        <v>4819779</v>
      </c>
      <c r="C86" s="51" t="s">
        <v>142</v>
      </c>
      <c r="D86" s="194">
        <v>5083000</v>
      </c>
      <c r="E86" s="191">
        <v>4855000</v>
      </c>
    </row>
    <row r="87" spans="2:5" s="8" customFormat="1" ht="35" customHeight="1" x14ac:dyDescent="0.25">
      <c r="B87" s="232">
        <f>SUM(B86:B86)</f>
        <v>4819779</v>
      </c>
      <c r="C87" s="73" t="s">
        <v>173</v>
      </c>
      <c r="D87" s="240">
        <f>SUM(D86:D86)</f>
        <v>5083000</v>
      </c>
      <c r="E87" s="232">
        <f>SUM(E86:E86)</f>
        <v>4855000</v>
      </c>
    </row>
    <row r="88" spans="2:5" s="8" customFormat="1" ht="35" customHeight="1" x14ac:dyDescent="0.25">
      <c r="B88" s="198"/>
      <c r="C88" s="159" t="s">
        <v>317</v>
      </c>
      <c r="D88" s="241"/>
      <c r="E88" s="198"/>
    </row>
    <row r="89" spans="2:5" s="8" customFormat="1" ht="35" customHeight="1" x14ac:dyDescent="0.25">
      <c r="B89" s="191">
        <v>3926321</v>
      </c>
      <c r="C89" s="51" t="s">
        <v>316</v>
      </c>
      <c r="D89" s="194">
        <v>3940000</v>
      </c>
      <c r="E89" s="194">
        <v>3810792</v>
      </c>
    </row>
    <row r="90" spans="2:5" s="8" customFormat="1" ht="35" customHeight="1" x14ac:dyDescent="0.25">
      <c r="B90" s="191">
        <v>58370087</v>
      </c>
      <c r="C90" s="51" t="s">
        <v>300</v>
      </c>
      <c r="D90" s="194">
        <v>58976000</v>
      </c>
      <c r="E90" s="191">
        <v>58816329</v>
      </c>
    </row>
    <row r="91" spans="2:5" s="8" customFormat="1" ht="35" customHeight="1" x14ac:dyDescent="0.25">
      <c r="B91" s="232">
        <f>SUM(B89:B90)</f>
        <v>62296408</v>
      </c>
      <c r="C91" s="73" t="s">
        <v>170</v>
      </c>
      <c r="D91" s="232">
        <f>SUM(D89:D90)</f>
        <v>62916000</v>
      </c>
      <c r="E91" s="232">
        <f>SUM(E89:E90)</f>
        <v>62627121</v>
      </c>
    </row>
    <row r="92" spans="2:5" s="8" customFormat="1" ht="35" customHeight="1" x14ac:dyDescent="0.25">
      <c r="B92" s="198"/>
      <c r="C92" s="159" t="s">
        <v>315</v>
      </c>
      <c r="D92" s="241"/>
      <c r="E92" s="198"/>
    </row>
    <row r="93" spans="2:5" s="8" customFormat="1" ht="35" customHeight="1" x14ac:dyDescent="0.25">
      <c r="B93" s="191">
        <v>17463396</v>
      </c>
      <c r="C93" s="51" t="s">
        <v>314</v>
      </c>
      <c r="D93" s="194">
        <v>16250000</v>
      </c>
      <c r="E93" s="191">
        <v>16130283</v>
      </c>
    </row>
    <row r="94" spans="2:5" s="8" customFormat="1" ht="35" customHeight="1" x14ac:dyDescent="0.25">
      <c r="B94" s="191">
        <v>881610</v>
      </c>
      <c r="C94" s="51" t="s">
        <v>313</v>
      </c>
      <c r="D94" s="194">
        <v>1023000</v>
      </c>
      <c r="E94" s="191">
        <v>870402</v>
      </c>
    </row>
    <row r="95" spans="2:5" s="8" customFormat="1" ht="35" customHeight="1" x14ac:dyDescent="0.25">
      <c r="B95" s="191">
        <v>19255477</v>
      </c>
      <c r="C95" s="51" t="s">
        <v>312</v>
      </c>
      <c r="D95" s="191">
        <v>21030000</v>
      </c>
      <c r="E95" s="194">
        <v>19528204</v>
      </c>
    </row>
    <row r="96" spans="2:5" s="8" customFormat="1" ht="35" customHeight="1" x14ac:dyDescent="0.25">
      <c r="B96" s="191">
        <v>26074556</v>
      </c>
      <c r="C96" s="51" t="s">
        <v>97</v>
      </c>
      <c r="D96" s="194">
        <v>25830000</v>
      </c>
      <c r="E96" s="194">
        <v>24446886</v>
      </c>
    </row>
    <row r="97" spans="2:5" s="8" customFormat="1" ht="35" customHeight="1" x14ac:dyDescent="0.25">
      <c r="B97" s="232">
        <f>SUM(B93:B96)</f>
        <v>63675039</v>
      </c>
      <c r="C97" s="73" t="s">
        <v>162</v>
      </c>
      <c r="D97" s="240">
        <f>SUM(D93:D96)</f>
        <v>64133000</v>
      </c>
      <c r="E97" s="240">
        <f>SUM(E93:E96)</f>
        <v>60975775</v>
      </c>
    </row>
    <row r="98" spans="2:5" s="8" customFormat="1" ht="35" customHeight="1" x14ac:dyDescent="0.25">
      <c r="B98" s="198"/>
      <c r="C98" s="159" t="s">
        <v>311</v>
      </c>
      <c r="D98" s="241"/>
      <c r="E98" s="198"/>
    </row>
    <row r="99" spans="2:5" s="8" customFormat="1" ht="35" customHeight="1" x14ac:dyDescent="0.25">
      <c r="B99" s="191"/>
      <c r="C99" s="51" t="s">
        <v>310</v>
      </c>
      <c r="D99" s="194"/>
      <c r="E99" s="191"/>
    </row>
    <row r="100" spans="2:5" s="8" customFormat="1" ht="35" customHeight="1" x14ac:dyDescent="0.25">
      <c r="B100" s="191">
        <v>290723</v>
      </c>
      <c r="C100" s="40" t="s">
        <v>309</v>
      </c>
      <c r="D100" s="194">
        <v>301000</v>
      </c>
      <c r="E100" s="191">
        <v>295027</v>
      </c>
    </row>
    <row r="101" spans="2:5" s="8" customFormat="1" ht="35" customHeight="1" x14ac:dyDescent="0.25">
      <c r="B101" s="191">
        <v>4824117</v>
      </c>
      <c r="C101" s="40" t="s">
        <v>308</v>
      </c>
      <c r="D101" s="191">
        <v>5159000</v>
      </c>
      <c r="E101" s="191">
        <v>4003940</v>
      </c>
    </row>
    <row r="102" spans="2:5" s="8" customFormat="1" ht="35" customHeight="1" x14ac:dyDescent="0.25">
      <c r="B102" s="191">
        <v>20496271</v>
      </c>
      <c r="C102" s="51" t="s">
        <v>143</v>
      </c>
      <c r="D102" s="194">
        <v>19157000</v>
      </c>
      <c r="E102" s="191">
        <v>17230270</v>
      </c>
    </row>
    <row r="103" spans="2:5" s="8" customFormat="1" ht="35" customHeight="1" x14ac:dyDescent="0.25">
      <c r="B103" s="191">
        <v>1053000</v>
      </c>
      <c r="C103" s="51" t="s">
        <v>307</v>
      </c>
      <c r="D103" s="194">
        <v>1893000</v>
      </c>
      <c r="E103" s="191">
        <v>3608833</v>
      </c>
    </row>
    <row r="104" spans="2:5" s="8" customFormat="1" ht="35" customHeight="1" x14ac:dyDescent="0.25">
      <c r="B104" s="191">
        <v>12134256</v>
      </c>
      <c r="C104" s="51" t="s">
        <v>118</v>
      </c>
      <c r="D104" s="194">
        <v>13240000</v>
      </c>
      <c r="E104" s="191">
        <v>11235367</v>
      </c>
    </row>
    <row r="105" spans="2:5" s="8" customFormat="1" ht="35" customHeight="1" x14ac:dyDescent="0.25">
      <c r="B105" s="191">
        <v>10148605</v>
      </c>
      <c r="C105" s="51" t="s">
        <v>111</v>
      </c>
      <c r="D105" s="194">
        <v>13143000</v>
      </c>
      <c r="E105" s="191">
        <v>12403597</v>
      </c>
    </row>
    <row r="106" spans="2:5" s="8" customFormat="1" ht="35" customHeight="1" x14ac:dyDescent="0.25">
      <c r="B106" s="191">
        <v>10525562</v>
      </c>
      <c r="C106" s="51" t="s">
        <v>101</v>
      </c>
      <c r="D106" s="191">
        <v>10181000</v>
      </c>
      <c r="E106" s="191">
        <v>11047581</v>
      </c>
    </row>
    <row r="107" spans="2:5" s="8" customFormat="1" ht="35" customHeight="1" x14ac:dyDescent="0.25">
      <c r="B107" s="191">
        <v>1185184</v>
      </c>
      <c r="C107" s="51" t="s">
        <v>306</v>
      </c>
      <c r="D107" s="191">
        <v>1722000</v>
      </c>
      <c r="E107" s="194">
        <v>8509627</v>
      </c>
    </row>
    <row r="108" spans="2:5" s="8" customFormat="1" ht="35" customHeight="1" x14ac:dyDescent="0.25">
      <c r="B108" s="191" t="s">
        <v>281</v>
      </c>
      <c r="C108" s="51" t="s">
        <v>94</v>
      </c>
      <c r="D108" s="191" t="s">
        <v>281</v>
      </c>
      <c r="E108" s="194">
        <v>1823707</v>
      </c>
    </row>
    <row r="109" spans="2:5" s="8" customFormat="1" ht="35" customHeight="1" x14ac:dyDescent="0.25">
      <c r="B109" s="191" t="s">
        <v>281</v>
      </c>
      <c r="C109" s="51" t="s">
        <v>305</v>
      </c>
      <c r="D109" s="191" t="s">
        <v>281</v>
      </c>
      <c r="E109" s="194">
        <v>250000</v>
      </c>
    </row>
    <row r="110" spans="2:5" s="8" customFormat="1" ht="35" customHeight="1" x14ac:dyDescent="0.25">
      <c r="B110" s="232">
        <f>SUM(B100:B107)</f>
        <v>60657718</v>
      </c>
      <c r="C110" s="101" t="s">
        <v>160</v>
      </c>
      <c r="D110" s="240">
        <f>SUM(D100:D109)</f>
        <v>64796000</v>
      </c>
      <c r="E110" s="240">
        <f>SUM(E100:E109)</f>
        <v>70407949</v>
      </c>
    </row>
    <row r="111" spans="2:5" s="8" customFormat="1" ht="35" customHeight="1" x14ac:dyDescent="0.25">
      <c r="B111" s="260" t="s">
        <v>303</v>
      </c>
      <c r="C111" s="261" t="s">
        <v>304</v>
      </c>
      <c r="D111" s="262">
        <v>432738000</v>
      </c>
      <c r="E111" s="260" t="s">
        <v>303</v>
      </c>
    </row>
    <row r="112" spans="2:5" s="8" customFormat="1" ht="35" customHeight="1" x14ac:dyDescent="0.25">
      <c r="B112" s="232">
        <f>SUM(B24+B32+B49+B52+B62+B71+B84+B87+B91+B97+B110)</f>
        <v>4762679011</v>
      </c>
      <c r="C112" s="73" t="s">
        <v>81</v>
      </c>
      <c r="D112" s="240">
        <f>SUM(D24+D32+D49+D52+D62+D71+D84+D87+D91+D97+D110+D111)</f>
        <v>5166000000</v>
      </c>
      <c r="E112" s="232">
        <f>SUM(E24+E32+E49+E52+E62+E71+E84+E87+E91+E97+E110)</f>
        <v>4722576177</v>
      </c>
    </row>
    <row r="113" spans="2:5" s="8" customFormat="1" ht="20.25" customHeight="1" x14ac:dyDescent="0.25">
      <c r="B113" s="355"/>
      <c r="C113" s="355"/>
      <c r="D113" s="355"/>
      <c r="E113" s="355"/>
    </row>
    <row r="114" spans="2:5" ht="17.25" customHeight="1" x14ac:dyDescent="0.8">
      <c r="B114" s="356"/>
      <c r="C114" s="357"/>
      <c r="D114" s="357"/>
      <c r="E114" s="357"/>
    </row>
    <row r="115" spans="2:5" ht="17.25" customHeight="1" x14ac:dyDescent="0.8">
      <c r="B115" s="354"/>
      <c r="C115" s="354"/>
      <c r="D115" s="354"/>
      <c r="E115" s="354"/>
    </row>
    <row r="116" spans="2:5" ht="17.25" customHeight="1" x14ac:dyDescent="0.8">
      <c r="B116" s="354"/>
      <c r="C116" s="354"/>
      <c r="D116" s="354"/>
      <c r="E116" s="354"/>
    </row>
    <row r="130" spans="3:3" ht="18.75" customHeight="1" x14ac:dyDescent="0.8">
      <c r="C130" s="12"/>
    </row>
  </sheetData>
  <mergeCells count="8">
    <mergeCell ref="G5:H5"/>
    <mergeCell ref="B1:E1"/>
    <mergeCell ref="B115:E115"/>
    <mergeCell ref="B116:E116"/>
    <mergeCell ref="B113:E113"/>
    <mergeCell ref="B114:E114"/>
    <mergeCell ref="C5:C6"/>
    <mergeCell ref="D5:E5"/>
  </mergeCells>
  <hyperlinks>
    <hyperlink ref="G5:H5" location="البيانات!A1" display="العودة إلى صفحة البيانات" xr:uid="{4B360C13-1B6F-4D70-B400-770988429C27}"/>
  </hyperlinks>
  <printOptions gridLinesSet="0"/>
  <pageMargins left="0.19685039370078741" right="0.59055118110236227" top="0.11811023622047245" bottom="0.19685039370078741" header="0.43307086614173229" footer="0.51181102362204722"/>
  <pageSetup paperSize="9" orientation="portrait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BDD7-7AA2-433F-BF07-B5A50E411C06}">
  <dimension ref="B1:H142"/>
  <sheetViews>
    <sheetView showGridLines="0" rightToLeft="1" zoomScale="90" zoomScaleNormal="90" workbookViewId="0"/>
  </sheetViews>
  <sheetFormatPr defaultColWidth="9.1796875" defaultRowHeight="20.5" x14ac:dyDescent="0.8"/>
  <cols>
    <col min="1" max="1" width="9.1796875" style="7"/>
    <col min="2" max="2" width="20.08984375" style="7" customWidth="1"/>
    <col min="3" max="3" width="55.6328125" style="7" bestFit="1" customWidth="1"/>
    <col min="4" max="4" width="19.81640625" style="7" bestFit="1" customWidth="1"/>
    <col min="5" max="5" width="15.6328125" style="7" bestFit="1" customWidth="1"/>
    <col min="6" max="6" width="7.90625" style="7" customWidth="1"/>
    <col min="7" max="7" width="9.1796875" style="7"/>
    <col min="8" max="8" width="13.81640625" style="7" customWidth="1"/>
    <col min="9" max="16384" width="9.1796875" style="7"/>
  </cols>
  <sheetData>
    <row r="1" spans="2:8" s="8" customFormat="1" ht="20.25" customHeight="1" x14ac:dyDescent="0.25">
      <c r="B1" s="331" t="s">
        <v>480</v>
      </c>
      <c r="C1" s="331"/>
      <c r="D1" s="331"/>
      <c r="E1" s="331"/>
    </row>
    <row r="2" spans="2:8" s="8" customFormat="1" ht="15" customHeight="1" x14ac:dyDescent="0.25">
      <c r="B2" s="13" t="s">
        <v>379</v>
      </c>
      <c r="C2" s="116"/>
      <c r="D2" s="102"/>
      <c r="E2" s="102"/>
    </row>
    <row r="3" spans="2:8" s="2" customFormat="1" ht="15" customHeight="1" x14ac:dyDescent="0.25">
      <c r="B3" s="13" t="s">
        <v>253</v>
      </c>
      <c r="C3" s="116"/>
      <c r="D3" s="102"/>
      <c r="E3" s="102"/>
    </row>
    <row r="4" spans="2:8" s="8" customFormat="1" ht="15" customHeight="1" x14ac:dyDescent="0.25">
      <c r="B4" s="1"/>
      <c r="C4" s="1"/>
      <c r="D4" s="1"/>
      <c r="E4" s="19" t="s">
        <v>120</v>
      </c>
    </row>
    <row r="5" spans="2:8" s="8" customFormat="1" ht="35" customHeight="1" x14ac:dyDescent="0.25">
      <c r="B5" s="46" t="s">
        <v>661</v>
      </c>
      <c r="C5" s="341" t="s">
        <v>3</v>
      </c>
      <c r="D5" s="21" t="s">
        <v>76</v>
      </c>
      <c r="E5" s="59"/>
      <c r="G5" s="330" t="s">
        <v>593</v>
      </c>
      <c r="H5" s="330"/>
    </row>
    <row r="6" spans="2:8" s="8" customFormat="1" ht="35" customHeight="1" x14ac:dyDescent="0.25">
      <c r="B6" s="47" t="s">
        <v>673</v>
      </c>
      <c r="C6" s="342"/>
      <c r="D6" s="243" t="s">
        <v>4</v>
      </c>
      <c r="E6" s="243" t="s">
        <v>2</v>
      </c>
    </row>
    <row r="7" spans="2:8" s="8" customFormat="1" ht="35" customHeight="1" x14ac:dyDescent="0.25">
      <c r="B7" s="203"/>
      <c r="C7" s="100" t="s">
        <v>479</v>
      </c>
      <c r="D7" s="239"/>
      <c r="E7" s="203"/>
    </row>
    <row r="8" spans="2:8" s="8" customFormat="1" ht="35" customHeight="1" x14ac:dyDescent="0.25">
      <c r="B8" s="266"/>
      <c r="C8" s="147" t="s">
        <v>478</v>
      </c>
      <c r="D8" s="265"/>
      <c r="E8" s="266"/>
    </row>
    <row r="9" spans="2:8" s="8" customFormat="1" ht="35" customHeight="1" x14ac:dyDescent="0.25">
      <c r="B9" s="191">
        <v>1492594162</v>
      </c>
      <c r="C9" s="40" t="s">
        <v>477</v>
      </c>
      <c r="D9" s="194">
        <v>1607841516</v>
      </c>
      <c r="E9" s="191">
        <v>1595296987</v>
      </c>
    </row>
    <row r="10" spans="2:8" s="8" customFormat="1" ht="35" customHeight="1" x14ac:dyDescent="0.25">
      <c r="B10" s="191">
        <v>14800742</v>
      </c>
      <c r="C10" s="40" t="s">
        <v>476</v>
      </c>
      <c r="D10" s="194">
        <v>10883397</v>
      </c>
      <c r="E10" s="191">
        <v>15289773</v>
      </c>
    </row>
    <row r="11" spans="2:8" s="8" customFormat="1" ht="35" customHeight="1" x14ac:dyDescent="0.25">
      <c r="B11" s="191">
        <v>7340</v>
      </c>
      <c r="C11" s="40" t="s">
        <v>475</v>
      </c>
      <c r="D11" s="194" t="s">
        <v>74</v>
      </c>
      <c r="E11" s="194" t="s">
        <v>74</v>
      </c>
    </row>
    <row r="12" spans="2:8" s="8" customFormat="1" ht="35" customHeight="1" x14ac:dyDescent="0.25">
      <c r="B12" s="191">
        <v>3554370</v>
      </c>
      <c r="C12" s="40" t="s">
        <v>474</v>
      </c>
      <c r="D12" s="191">
        <v>5726774</v>
      </c>
      <c r="E12" s="191">
        <v>3564370</v>
      </c>
    </row>
    <row r="13" spans="2:8" s="8" customFormat="1" ht="35" customHeight="1" x14ac:dyDescent="0.25">
      <c r="B13" s="198">
        <f>SUM(B9:B12)</f>
        <v>1510956614</v>
      </c>
      <c r="C13" s="104" t="s">
        <v>473</v>
      </c>
      <c r="D13" s="198">
        <f>SUM(D9:D12)</f>
        <v>1624451687</v>
      </c>
      <c r="E13" s="198">
        <f>SUM(E9:E12)</f>
        <v>1614151130</v>
      </c>
    </row>
    <row r="14" spans="2:8" s="8" customFormat="1" ht="35" customHeight="1" x14ac:dyDescent="0.25">
      <c r="B14" s="232"/>
      <c r="C14" s="108" t="s">
        <v>472</v>
      </c>
      <c r="D14" s="240"/>
      <c r="E14" s="232"/>
    </row>
    <row r="15" spans="2:8" s="8" customFormat="1" ht="35" customHeight="1" x14ac:dyDescent="0.25">
      <c r="B15" s="191">
        <v>569500452</v>
      </c>
      <c r="C15" s="40" t="s">
        <v>471</v>
      </c>
      <c r="D15" s="194">
        <v>568910950</v>
      </c>
      <c r="E15" s="191">
        <v>597583559</v>
      </c>
    </row>
    <row r="16" spans="2:8" s="8" customFormat="1" ht="35" customHeight="1" x14ac:dyDescent="0.25">
      <c r="B16" s="191">
        <v>73770179</v>
      </c>
      <c r="C16" s="40" t="s">
        <v>470</v>
      </c>
      <c r="D16" s="194">
        <v>74827617</v>
      </c>
      <c r="E16" s="191">
        <v>77138720</v>
      </c>
    </row>
    <row r="17" spans="2:5" s="8" customFormat="1" ht="35" customHeight="1" x14ac:dyDescent="0.25">
      <c r="B17" s="191">
        <v>47083280</v>
      </c>
      <c r="C17" s="99" t="s">
        <v>469</v>
      </c>
      <c r="D17" s="194">
        <v>48394131</v>
      </c>
      <c r="E17" s="191">
        <v>48471374</v>
      </c>
    </row>
    <row r="18" spans="2:5" s="8" customFormat="1" ht="35" customHeight="1" x14ac:dyDescent="0.25">
      <c r="B18" s="191">
        <v>44446714</v>
      </c>
      <c r="C18" s="40" t="s">
        <v>468</v>
      </c>
      <c r="D18" s="194">
        <v>46061313</v>
      </c>
      <c r="E18" s="191">
        <v>43411069</v>
      </c>
    </row>
    <row r="19" spans="2:5" s="8" customFormat="1" ht="35" customHeight="1" x14ac:dyDescent="0.25">
      <c r="B19" s="191">
        <v>103464491</v>
      </c>
      <c r="C19" s="99" t="s">
        <v>467</v>
      </c>
      <c r="D19" s="194">
        <v>104193849</v>
      </c>
      <c r="E19" s="191">
        <v>114458814</v>
      </c>
    </row>
    <row r="20" spans="2:5" s="8" customFormat="1" ht="35" customHeight="1" x14ac:dyDescent="0.25">
      <c r="B20" s="191">
        <v>12140888</v>
      </c>
      <c r="C20" s="40" t="s">
        <v>466</v>
      </c>
      <c r="D20" s="194">
        <v>10755792</v>
      </c>
      <c r="E20" s="191">
        <v>12197507</v>
      </c>
    </row>
    <row r="21" spans="2:5" s="8" customFormat="1" ht="35" customHeight="1" x14ac:dyDescent="0.25">
      <c r="B21" s="191">
        <v>188092365</v>
      </c>
      <c r="C21" s="40" t="s">
        <v>465</v>
      </c>
      <c r="D21" s="194">
        <v>196560766</v>
      </c>
      <c r="E21" s="191">
        <v>196645762</v>
      </c>
    </row>
    <row r="22" spans="2:5" s="8" customFormat="1" ht="35" customHeight="1" x14ac:dyDescent="0.25">
      <c r="B22" s="191">
        <v>91319852</v>
      </c>
      <c r="C22" s="40" t="s">
        <v>464</v>
      </c>
      <c r="D22" s="194">
        <v>93735210</v>
      </c>
      <c r="E22" s="191">
        <v>38694433</v>
      </c>
    </row>
    <row r="23" spans="2:5" s="8" customFormat="1" ht="35" customHeight="1" x14ac:dyDescent="0.25">
      <c r="B23" s="191">
        <v>180559728</v>
      </c>
      <c r="C23" s="40" t="s">
        <v>463</v>
      </c>
      <c r="D23" s="194">
        <v>178805303</v>
      </c>
      <c r="E23" s="191">
        <v>182369419</v>
      </c>
    </row>
    <row r="24" spans="2:5" s="8" customFormat="1" ht="35" customHeight="1" x14ac:dyDescent="0.25">
      <c r="B24" s="198">
        <f>SUM(B15:B23)</f>
        <v>1310377949</v>
      </c>
      <c r="C24" s="106" t="s">
        <v>462</v>
      </c>
      <c r="D24" s="241">
        <f>SUM(D15:D23)</f>
        <v>1322244931</v>
      </c>
      <c r="E24" s="198">
        <f>SUM(E15:E23)</f>
        <v>1310970657</v>
      </c>
    </row>
    <row r="25" spans="2:5" s="8" customFormat="1" ht="35" customHeight="1" x14ac:dyDescent="0.25">
      <c r="B25" s="232"/>
      <c r="C25" s="108" t="s">
        <v>461</v>
      </c>
      <c r="D25" s="240"/>
      <c r="E25" s="232"/>
    </row>
    <row r="26" spans="2:5" s="8" customFormat="1" ht="35" customHeight="1" x14ac:dyDescent="0.25">
      <c r="B26" s="191">
        <v>20449693</v>
      </c>
      <c r="C26" s="40" t="s">
        <v>460</v>
      </c>
      <c r="D26" s="194">
        <v>20043841</v>
      </c>
      <c r="E26" s="191">
        <v>20752880</v>
      </c>
    </row>
    <row r="27" spans="2:5" s="8" customFormat="1" ht="35" customHeight="1" x14ac:dyDescent="0.25">
      <c r="B27" s="191">
        <v>3381491</v>
      </c>
      <c r="C27" s="40" t="s">
        <v>459</v>
      </c>
      <c r="D27" s="194">
        <v>3599987</v>
      </c>
      <c r="E27" s="191">
        <v>3736958</v>
      </c>
    </row>
    <row r="28" spans="2:5" s="8" customFormat="1" ht="35" customHeight="1" x14ac:dyDescent="0.25">
      <c r="B28" s="191">
        <v>62697687</v>
      </c>
      <c r="C28" s="40" t="s">
        <v>458</v>
      </c>
      <c r="D28" s="194">
        <v>37999989</v>
      </c>
      <c r="E28" s="191">
        <v>37292984</v>
      </c>
    </row>
    <row r="29" spans="2:5" s="8" customFormat="1" ht="35" customHeight="1" x14ac:dyDescent="0.25">
      <c r="B29" s="191">
        <v>3218937</v>
      </c>
      <c r="C29" s="40" t="s">
        <v>457</v>
      </c>
      <c r="D29" s="194">
        <v>2949391</v>
      </c>
      <c r="E29" s="191">
        <v>3728749</v>
      </c>
    </row>
    <row r="30" spans="2:5" s="8" customFormat="1" ht="35" customHeight="1" x14ac:dyDescent="0.25">
      <c r="B30" s="191">
        <v>11368369</v>
      </c>
      <c r="C30" s="40" t="s">
        <v>456</v>
      </c>
      <c r="D30" s="194">
        <v>8612774</v>
      </c>
      <c r="E30" s="191">
        <v>7706221</v>
      </c>
    </row>
    <row r="31" spans="2:5" s="8" customFormat="1" ht="35" customHeight="1" x14ac:dyDescent="0.25">
      <c r="B31" s="191">
        <v>11940061</v>
      </c>
      <c r="C31" s="40" t="s">
        <v>455</v>
      </c>
      <c r="D31" s="194">
        <v>10165384</v>
      </c>
      <c r="E31" s="191">
        <v>13759732</v>
      </c>
    </row>
    <row r="32" spans="2:5" s="8" customFormat="1" ht="35" customHeight="1" x14ac:dyDescent="0.25">
      <c r="B32" s="191">
        <v>25668846</v>
      </c>
      <c r="C32" s="40" t="s">
        <v>454</v>
      </c>
      <c r="D32" s="194">
        <v>22186026</v>
      </c>
      <c r="E32" s="191">
        <v>22015078</v>
      </c>
    </row>
    <row r="33" spans="2:6" s="8" customFormat="1" ht="35" customHeight="1" x14ac:dyDescent="0.25">
      <c r="B33" s="191">
        <v>78783973</v>
      </c>
      <c r="C33" s="40" t="s">
        <v>453</v>
      </c>
      <c r="D33" s="194">
        <v>76602372</v>
      </c>
      <c r="E33" s="191">
        <v>66629264</v>
      </c>
    </row>
    <row r="34" spans="2:6" s="8" customFormat="1" ht="35" customHeight="1" x14ac:dyDescent="0.25">
      <c r="B34" s="191" t="s">
        <v>74</v>
      </c>
      <c r="C34" s="40" t="s">
        <v>452</v>
      </c>
      <c r="D34" s="194">
        <v>14550</v>
      </c>
      <c r="E34" s="194" t="s">
        <v>74</v>
      </c>
    </row>
    <row r="35" spans="2:6" s="8" customFormat="1" ht="35" customHeight="1" x14ac:dyDescent="0.25">
      <c r="B35" s="191" t="s">
        <v>74</v>
      </c>
      <c r="C35" s="40" t="s">
        <v>451</v>
      </c>
      <c r="D35" s="194" t="s">
        <v>74</v>
      </c>
      <c r="E35" s="194">
        <v>100000</v>
      </c>
    </row>
    <row r="36" spans="2:6" s="8" customFormat="1" ht="35" customHeight="1" x14ac:dyDescent="0.25">
      <c r="B36" s="191">
        <v>8200502</v>
      </c>
      <c r="C36" s="40" t="s">
        <v>450</v>
      </c>
      <c r="D36" s="194">
        <v>8938621</v>
      </c>
      <c r="E36" s="191">
        <v>20218458</v>
      </c>
    </row>
    <row r="37" spans="2:6" s="8" customFormat="1" ht="35" customHeight="1" x14ac:dyDescent="0.25">
      <c r="B37" s="198">
        <f>SUM(B26:B36)</f>
        <v>225709559</v>
      </c>
      <c r="C37" s="104" t="s">
        <v>449</v>
      </c>
      <c r="D37" s="198">
        <f>SUM(D26:D36)</f>
        <v>191112935</v>
      </c>
      <c r="E37" s="198">
        <f>SUM(E26:E36)</f>
        <v>195940324</v>
      </c>
    </row>
    <row r="38" spans="2:6" s="8" customFormat="1" ht="35" customHeight="1" x14ac:dyDescent="0.25">
      <c r="B38" s="268">
        <v>298291911</v>
      </c>
      <c r="C38" s="109" t="s">
        <v>448</v>
      </c>
      <c r="D38" s="267">
        <v>286691642</v>
      </c>
      <c r="E38" s="268">
        <v>289087129</v>
      </c>
      <c r="F38" s="10" t="s">
        <v>447</v>
      </c>
    </row>
    <row r="39" spans="2:6" s="8" customFormat="1" ht="35" customHeight="1" x14ac:dyDescent="0.25">
      <c r="B39" s="198">
        <f>SUM(B13+B24+B37+B38)</f>
        <v>3345336033</v>
      </c>
      <c r="C39" s="110" t="s">
        <v>446</v>
      </c>
      <c r="D39" s="198">
        <f>SUM(D13+D24+D37+D38)</f>
        <v>3424501195</v>
      </c>
      <c r="E39" s="198">
        <f>SUM(E13+E24+E37+E38)</f>
        <v>3410149240</v>
      </c>
    </row>
    <row r="40" spans="2:6" s="8" customFormat="1" ht="35" customHeight="1" x14ac:dyDescent="0.25">
      <c r="B40" s="198"/>
      <c r="C40" s="110" t="s">
        <v>445</v>
      </c>
      <c r="D40" s="241"/>
      <c r="E40" s="198"/>
    </row>
    <row r="41" spans="2:6" s="8" customFormat="1" ht="35" customHeight="1" x14ac:dyDescent="0.25">
      <c r="B41" s="232"/>
      <c r="C41" s="111" t="s">
        <v>444</v>
      </c>
      <c r="D41" s="240"/>
      <c r="E41" s="232"/>
    </row>
    <row r="42" spans="2:6" s="8" customFormat="1" ht="35" customHeight="1" x14ac:dyDescent="0.25">
      <c r="B42" s="191">
        <v>99825001</v>
      </c>
      <c r="C42" s="40" t="s">
        <v>443</v>
      </c>
      <c r="D42" s="194">
        <v>102825338</v>
      </c>
      <c r="E42" s="191">
        <v>95793557</v>
      </c>
    </row>
    <row r="43" spans="2:6" s="8" customFormat="1" ht="35" customHeight="1" x14ac:dyDescent="0.25">
      <c r="B43" s="191">
        <v>4639791</v>
      </c>
      <c r="C43" s="40" t="s">
        <v>442</v>
      </c>
      <c r="D43" s="194">
        <v>4537176</v>
      </c>
      <c r="E43" s="191">
        <v>3839555</v>
      </c>
    </row>
    <row r="44" spans="2:6" s="8" customFormat="1" ht="35" customHeight="1" x14ac:dyDescent="0.25">
      <c r="B44" s="191">
        <v>1596752</v>
      </c>
      <c r="C44" s="40" t="s">
        <v>441</v>
      </c>
      <c r="D44" s="194">
        <v>1569121</v>
      </c>
      <c r="E44" s="191">
        <v>1446492</v>
      </c>
    </row>
    <row r="45" spans="2:6" s="8" customFormat="1" ht="35" customHeight="1" x14ac:dyDescent="0.25">
      <c r="B45" s="191">
        <v>22142302</v>
      </c>
      <c r="C45" s="40" t="s">
        <v>440</v>
      </c>
      <c r="D45" s="194">
        <v>17219959</v>
      </c>
      <c r="E45" s="191">
        <v>14011832</v>
      </c>
    </row>
    <row r="46" spans="2:6" s="8" customFormat="1" ht="35" customHeight="1" x14ac:dyDescent="0.25">
      <c r="B46" s="191">
        <v>23151925</v>
      </c>
      <c r="C46" s="40" t="s">
        <v>439</v>
      </c>
      <c r="D46" s="194">
        <v>25827055</v>
      </c>
      <c r="E46" s="191">
        <v>25738759</v>
      </c>
    </row>
    <row r="47" spans="2:6" s="8" customFormat="1" ht="35" customHeight="1" x14ac:dyDescent="0.25">
      <c r="B47" s="191">
        <v>9421778</v>
      </c>
      <c r="C47" s="40" t="s">
        <v>438</v>
      </c>
      <c r="D47" s="194">
        <v>7732997</v>
      </c>
      <c r="E47" s="191">
        <v>7805887</v>
      </c>
    </row>
    <row r="48" spans="2:6" s="8" customFormat="1" ht="35" customHeight="1" x14ac:dyDescent="0.25">
      <c r="B48" s="191">
        <v>7835057</v>
      </c>
      <c r="C48" s="40" t="s">
        <v>437</v>
      </c>
      <c r="D48" s="194">
        <v>6093348</v>
      </c>
      <c r="E48" s="191">
        <v>4732522</v>
      </c>
    </row>
    <row r="49" spans="2:5" s="8" customFormat="1" ht="35" customHeight="1" x14ac:dyDescent="0.25">
      <c r="B49" s="191">
        <v>9283733</v>
      </c>
      <c r="C49" s="40" t="s">
        <v>436</v>
      </c>
      <c r="D49" s="194">
        <v>8340746</v>
      </c>
      <c r="E49" s="191">
        <v>8611679</v>
      </c>
    </row>
    <row r="50" spans="2:5" s="8" customFormat="1" ht="35" customHeight="1" x14ac:dyDescent="0.25">
      <c r="B50" s="191">
        <v>8786337</v>
      </c>
      <c r="C50" s="40" t="s">
        <v>435</v>
      </c>
      <c r="D50" s="194">
        <v>5467170</v>
      </c>
      <c r="E50" s="191">
        <v>6648107</v>
      </c>
    </row>
    <row r="51" spans="2:5" s="8" customFormat="1" ht="35" customHeight="1" x14ac:dyDescent="0.25">
      <c r="B51" s="191">
        <v>5024510</v>
      </c>
      <c r="C51" s="99" t="s">
        <v>434</v>
      </c>
      <c r="D51" s="194">
        <v>5350700</v>
      </c>
      <c r="E51" s="191">
        <v>4431082</v>
      </c>
    </row>
    <row r="52" spans="2:5" s="8" customFormat="1" ht="35" customHeight="1" x14ac:dyDescent="0.25">
      <c r="B52" s="191">
        <v>201401</v>
      </c>
      <c r="C52" s="40" t="s">
        <v>433</v>
      </c>
      <c r="D52" s="194">
        <v>211381</v>
      </c>
      <c r="E52" s="191">
        <v>193721</v>
      </c>
    </row>
    <row r="53" spans="2:5" s="8" customFormat="1" ht="35" customHeight="1" x14ac:dyDescent="0.25">
      <c r="B53" s="191">
        <v>3964691</v>
      </c>
      <c r="C53" s="99" t="s">
        <v>432</v>
      </c>
      <c r="D53" s="194">
        <v>4565867</v>
      </c>
      <c r="E53" s="191">
        <v>4897848</v>
      </c>
    </row>
    <row r="54" spans="2:5" s="8" customFormat="1" ht="35" customHeight="1" x14ac:dyDescent="0.25">
      <c r="B54" s="191">
        <v>8982809</v>
      </c>
      <c r="C54" s="99" t="s">
        <v>431</v>
      </c>
      <c r="D54" s="194">
        <v>10931974</v>
      </c>
      <c r="E54" s="191">
        <v>7330798</v>
      </c>
    </row>
    <row r="55" spans="2:5" s="8" customFormat="1" ht="35" customHeight="1" x14ac:dyDescent="0.25">
      <c r="B55" s="191">
        <v>3676461</v>
      </c>
      <c r="C55" s="40" t="s">
        <v>430</v>
      </c>
      <c r="D55" s="194">
        <v>5006922</v>
      </c>
      <c r="E55" s="191">
        <v>3477863</v>
      </c>
    </row>
    <row r="56" spans="2:5" s="8" customFormat="1" ht="35" customHeight="1" x14ac:dyDescent="0.25">
      <c r="B56" s="191">
        <v>12771634</v>
      </c>
      <c r="C56" s="40" t="s">
        <v>429</v>
      </c>
      <c r="D56" s="194">
        <v>13554346</v>
      </c>
      <c r="E56" s="191">
        <v>11064552</v>
      </c>
    </row>
    <row r="57" spans="2:5" s="8" customFormat="1" ht="35" customHeight="1" x14ac:dyDescent="0.25">
      <c r="B57" s="198">
        <f>SUM(B42:B44,B45:B56)</f>
        <v>221304182</v>
      </c>
      <c r="C57" s="104" t="s">
        <v>428</v>
      </c>
      <c r="D57" s="241">
        <f>SUM(D42:D56)</f>
        <v>219234100</v>
      </c>
      <c r="E57" s="198">
        <f>SUM(E42:E56)</f>
        <v>200024254</v>
      </c>
    </row>
    <row r="58" spans="2:5" s="8" customFormat="1" ht="35" customHeight="1" x14ac:dyDescent="0.25">
      <c r="B58" s="232"/>
      <c r="C58" s="111" t="s">
        <v>427</v>
      </c>
      <c r="D58" s="240"/>
      <c r="E58" s="232"/>
    </row>
    <row r="59" spans="2:5" s="8" customFormat="1" ht="35" customHeight="1" x14ac:dyDescent="0.25">
      <c r="B59" s="191">
        <v>791896</v>
      </c>
      <c r="C59" s="40" t="s">
        <v>426</v>
      </c>
      <c r="D59" s="194">
        <v>2763244</v>
      </c>
      <c r="E59" s="191">
        <v>1592612</v>
      </c>
    </row>
    <row r="60" spans="2:5" s="8" customFormat="1" ht="35" customHeight="1" x14ac:dyDescent="0.25">
      <c r="B60" s="191">
        <v>30911379</v>
      </c>
      <c r="C60" s="40" t="s">
        <v>425</v>
      </c>
      <c r="D60" s="194">
        <v>35663805</v>
      </c>
      <c r="E60" s="191">
        <v>36545459</v>
      </c>
    </row>
    <row r="61" spans="2:5" s="8" customFormat="1" ht="35" customHeight="1" x14ac:dyDescent="0.25">
      <c r="B61" s="191">
        <v>41822709</v>
      </c>
      <c r="C61" s="40" t="s">
        <v>424</v>
      </c>
      <c r="D61" s="194">
        <v>36796429</v>
      </c>
      <c r="E61" s="191">
        <v>40587299</v>
      </c>
    </row>
    <row r="62" spans="2:5" s="8" customFormat="1" ht="35" customHeight="1" x14ac:dyDescent="0.25">
      <c r="B62" s="191">
        <v>1563333</v>
      </c>
      <c r="C62" s="40" t="s">
        <v>423</v>
      </c>
      <c r="D62" s="194">
        <v>2885706</v>
      </c>
      <c r="E62" s="191">
        <v>1402317</v>
      </c>
    </row>
    <row r="63" spans="2:5" s="8" customFormat="1" ht="35" customHeight="1" x14ac:dyDescent="0.25">
      <c r="B63" s="191">
        <v>109471</v>
      </c>
      <c r="C63" s="40" t="s">
        <v>422</v>
      </c>
      <c r="D63" s="194">
        <v>413063</v>
      </c>
      <c r="E63" s="191">
        <v>90767</v>
      </c>
    </row>
    <row r="64" spans="2:5" s="8" customFormat="1" ht="35" customHeight="1" x14ac:dyDescent="0.25">
      <c r="B64" s="191">
        <v>13363116</v>
      </c>
      <c r="C64" s="40" t="s">
        <v>421</v>
      </c>
      <c r="D64" s="194">
        <v>7593245</v>
      </c>
      <c r="E64" s="191">
        <v>12315034</v>
      </c>
    </row>
    <row r="65" spans="2:5" s="8" customFormat="1" ht="35" customHeight="1" x14ac:dyDescent="0.25">
      <c r="B65" s="191">
        <v>1707855</v>
      </c>
      <c r="C65" s="40" t="s">
        <v>420</v>
      </c>
      <c r="D65" s="194">
        <v>1989933</v>
      </c>
      <c r="E65" s="191">
        <v>1604525</v>
      </c>
    </row>
    <row r="66" spans="2:5" s="8" customFormat="1" ht="35" customHeight="1" x14ac:dyDescent="0.25">
      <c r="B66" s="191">
        <v>1274850</v>
      </c>
      <c r="C66" s="40" t="s">
        <v>419</v>
      </c>
      <c r="D66" s="194">
        <v>2750956</v>
      </c>
      <c r="E66" s="191">
        <v>961328</v>
      </c>
    </row>
    <row r="67" spans="2:5" s="8" customFormat="1" ht="35" customHeight="1" x14ac:dyDescent="0.25">
      <c r="B67" s="191">
        <v>6148007</v>
      </c>
      <c r="C67" s="40" t="s">
        <v>418</v>
      </c>
      <c r="D67" s="194">
        <v>8412508</v>
      </c>
      <c r="E67" s="191">
        <v>7581642</v>
      </c>
    </row>
    <row r="68" spans="2:5" s="8" customFormat="1" ht="35" customHeight="1" x14ac:dyDescent="0.25">
      <c r="B68" s="191">
        <v>26394597</v>
      </c>
      <c r="C68" s="40" t="s">
        <v>417</v>
      </c>
      <c r="D68" s="194">
        <v>24407841</v>
      </c>
      <c r="E68" s="191">
        <v>23084330</v>
      </c>
    </row>
    <row r="69" spans="2:5" s="8" customFormat="1" ht="35" customHeight="1" x14ac:dyDescent="0.25">
      <c r="B69" s="191">
        <v>4765027</v>
      </c>
      <c r="C69" s="40" t="s">
        <v>416</v>
      </c>
      <c r="D69" s="194">
        <v>4803414</v>
      </c>
      <c r="E69" s="191">
        <v>3682690</v>
      </c>
    </row>
    <row r="70" spans="2:5" s="8" customFormat="1" ht="35" customHeight="1" x14ac:dyDescent="0.25">
      <c r="B70" s="191">
        <v>1744367</v>
      </c>
      <c r="C70" s="40" t="s">
        <v>415</v>
      </c>
      <c r="D70" s="194">
        <v>2897918</v>
      </c>
      <c r="E70" s="191">
        <v>2234298</v>
      </c>
    </row>
    <row r="71" spans="2:5" s="8" customFormat="1" ht="35" customHeight="1" x14ac:dyDescent="0.25">
      <c r="B71" s="191">
        <v>30891915</v>
      </c>
      <c r="C71" s="40" t="s">
        <v>414</v>
      </c>
      <c r="D71" s="194">
        <v>21449887</v>
      </c>
      <c r="E71" s="191">
        <v>21236246</v>
      </c>
    </row>
    <row r="72" spans="2:5" s="8" customFormat="1" ht="35" customHeight="1" x14ac:dyDescent="0.25">
      <c r="B72" s="191">
        <v>2166161</v>
      </c>
      <c r="C72" s="40" t="s">
        <v>413</v>
      </c>
      <c r="D72" s="194">
        <v>2129437</v>
      </c>
      <c r="E72" s="191">
        <v>1858333</v>
      </c>
    </row>
    <row r="73" spans="2:5" s="8" customFormat="1" ht="35" customHeight="1" x14ac:dyDescent="0.25">
      <c r="B73" s="191">
        <v>13070330</v>
      </c>
      <c r="C73" s="40" t="s">
        <v>412</v>
      </c>
      <c r="D73" s="194">
        <v>9509323</v>
      </c>
      <c r="E73" s="191">
        <v>6648732</v>
      </c>
    </row>
    <row r="74" spans="2:5" s="8" customFormat="1" ht="35" customHeight="1" x14ac:dyDescent="0.25">
      <c r="B74" s="191">
        <v>24595159</v>
      </c>
      <c r="C74" s="99" t="s">
        <v>411</v>
      </c>
      <c r="D74" s="194">
        <v>22786061</v>
      </c>
      <c r="E74" s="191">
        <v>19751512</v>
      </c>
    </row>
    <row r="75" spans="2:5" s="8" customFormat="1" ht="35" customHeight="1" x14ac:dyDescent="0.25">
      <c r="B75" s="191">
        <v>10603700</v>
      </c>
      <c r="C75" s="40" t="s">
        <v>410</v>
      </c>
      <c r="D75" s="194">
        <v>9265874</v>
      </c>
      <c r="E75" s="191">
        <v>13394273</v>
      </c>
    </row>
    <row r="76" spans="2:5" s="8" customFormat="1" ht="35" customHeight="1" x14ac:dyDescent="0.25">
      <c r="B76" s="191">
        <v>59126201</v>
      </c>
      <c r="C76" s="112" t="s">
        <v>409</v>
      </c>
      <c r="D76" s="269">
        <v>46721738</v>
      </c>
      <c r="E76" s="191">
        <v>60529450</v>
      </c>
    </row>
    <row r="77" spans="2:5" s="8" customFormat="1" ht="35" customHeight="1" x14ac:dyDescent="0.25">
      <c r="B77" s="191">
        <v>1016873</v>
      </c>
      <c r="C77" s="112" t="s">
        <v>408</v>
      </c>
      <c r="D77" s="269">
        <v>333913</v>
      </c>
      <c r="E77" s="191">
        <v>22564670</v>
      </c>
    </row>
    <row r="78" spans="2:5" s="8" customFormat="1" ht="35" customHeight="1" x14ac:dyDescent="0.25">
      <c r="B78" s="191">
        <v>81925627</v>
      </c>
      <c r="C78" s="99" t="s">
        <v>407</v>
      </c>
      <c r="D78" s="194">
        <v>74287721</v>
      </c>
      <c r="E78" s="191">
        <v>68751903</v>
      </c>
    </row>
    <row r="79" spans="2:5" s="8" customFormat="1" ht="35" customHeight="1" x14ac:dyDescent="0.25">
      <c r="B79" s="191" t="s">
        <v>74</v>
      </c>
      <c r="C79" s="99" t="s">
        <v>406</v>
      </c>
      <c r="D79" s="194" t="s">
        <v>74</v>
      </c>
      <c r="E79" s="191">
        <v>1596</v>
      </c>
    </row>
    <row r="80" spans="2:5" s="8" customFormat="1" ht="35" customHeight="1" x14ac:dyDescent="0.25">
      <c r="B80" s="191">
        <v>29106</v>
      </c>
      <c r="C80" s="40" t="s">
        <v>405</v>
      </c>
      <c r="D80" s="194">
        <v>486139</v>
      </c>
      <c r="E80" s="191">
        <v>66425</v>
      </c>
    </row>
    <row r="81" spans="2:5" s="8" customFormat="1" ht="35" customHeight="1" x14ac:dyDescent="0.25">
      <c r="B81" s="191">
        <v>1803794</v>
      </c>
      <c r="C81" s="40" t="s">
        <v>404</v>
      </c>
      <c r="D81" s="194">
        <v>1622422</v>
      </c>
      <c r="E81" s="191">
        <v>2014232</v>
      </c>
    </row>
    <row r="82" spans="2:5" s="8" customFormat="1" ht="35" customHeight="1" x14ac:dyDescent="0.25">
      <c r="B82" s="191">
        <v>12013324</v>
      </c>
      <c r="C82" s="40" t="s">
        <v>403</v>
      </c>
      <c r="D82" s="194">
        <v>17782316</v>
      </c>
      <c r="E82" s="191">
        <v>13350736</v>
      </c>
    </row>
    <row r="83" spans="2:5" s="8" customFormat="1" ht="35" customHeight="1" x14ac:dyDescent="0.25">
      <c r="B83" s="191">
        <v>45787408</v>
      </c>
      <c r="C83" s="40" t="s">
        <v>402</v>
      </c>
      <c r="D83" s="194">
        <v>50271632</v>
      </c>
      <c r="E83" s="191">
        <v>65531570</v>
      </c>
    </row>
    <row r="84" spans="2:5" s="8" customFormat="1" ht="35" customHeight="1" x14ac:dyDescent="0.25">
      <c r="B84" s="191">
        <v>40665</v>
      </c>
      <c r="C84" s="40" t="s">
        <v>401</v>
      </c>
      <c r="D84" s="194">
        <v>114258</v>
      </c>
      <c r="E84" s="191">
        <v>147443</v>
      </c>
    </row>
    <row r="85" spans="2:5" s="8" customFormat="1" ht="35" customHeight="1" x14ac:dyDescent="0.25">
      <c r="B85" s="191">
        <v>464279</v>
      </c>
      <c r="C85" s="99" t="s">
        <v>400</v>
      </c>
      <c r="D85" s="194">
        <v>890013</v>
      </c>
      <c r="E85" s="191">
        <v>380311</v>
      </c>
    </row>
    <row r="86" spans="2:5" s="8" customFormat="1" ht="35" customHeight="1" x14ac:dyDescent="0.25">
      <c r="B86" s="191">
        <v>15044958</v>
      </c>
      <c r="C86" s="40" t="s">
        <v>399</v>
      </c>
      <c r="D86" s="194">
        <v>3182450</v>
      </c>
      <c r="E86" s="191">
        <v>5143134</v>
      </c>
    </row>
    <row r="87" spans="2:5" s="8" customFormat="1" ht="35" customHeight="1" x14ac:dyDescent="0.25">
      <c r="B87" s="191">
        <v>115604602</v>
      </c>
      <c r="C87" s="40" t="s">
        <v>398</v>
      </c>
      <c r="D87" s="194">
        <v>106200611</v>
      </c>
      <c r="E87" s="191">
        <v>84579499</v>
      </c>
    </row>
    <row r="88" spans="2:5" s="8" customFormat="1" ht="35" customHeight="1" x14ac:dyDescent="0.25">
      <c r="B88" s="191">
        <v>27797414</v>
      </c>
      <c r="C88" s="99" t="s">
        <v>397</v>
      </c>
      <c r="D88" s="194">
        <v>24085209</v>
      </c>
      <c r="E88" s="191">
        <v>28703574</v>
      </c>
    </row>
    <row r="89" spans="2:5" s="8" customFormat="1" ht="35" customHeight="1" x14ac:dyDescent="0.25">
      <c r="B89" s="191">
        <v>608625</v>
      </c>
      <c r="C89" s="40" t="s">
        <v>396</v>
      </c>
      <c r="D89" s="194">
        <v>257776</v>
      </c>
      <c r="E89" s="191">
        <v>640605</v>
      </c>
    </row>
    <row r="90" spans="2:5" s="8" customFormat="1" ht="35" customHeight="1" x14ac:dyDescent="0.25">
      <c r="B90" s="191">
        <v>2540211</v>
      </c>
      <c r="C90" s="40" t="s">
        <v>395</v>
      </c>
      <c r="D90" s="194">
        <v>2076071</v>
      </c>
      <c r="E90" s="191">
        <v>2884924</v>
      </c>
    </row>
    <row r="91" spans="2:5" s="8" customFormat="1" ht="35" customHeight="1" x14ac:dyDescent="0.25">
      <c r="B91" s="191">
        <v>2954313</v>
      </c>
      <c r="C91" s="40" t="s">
        <v>394</v>
      </c>
      <c r="D91" s="194">
        <v>2425000</v>
      </c>
      <c r="E91" s="194">
        <v>12346794</v>
      </c>
    </row>
    <row r="92" spans="2:5" s="8" customFormat="1" ht="35" customHeight="1" x14ac:dyDescent="0.25">
      <c r="B92" s="198">
        <f>SUM(B59:B91)</f>
        <v>578681272</v>
      </c>
      <c r="C92" s="104" t="s">
        <v>393</v>
      </c>
      <c r="D92" s="241">
        <f>SUM(D59:D91)</f>
        <v>527255913</v>
      </c>
      <c r="E92" s="241">
        <f>SUM(E59:E91)</f>
        <v>562208263</v>
      </c>
    </row>
    <row r="93" spans="2:5" s="8" customFormat="1" ht="35" customHeight="1" x14ac:dyDescent="0.25">
      <c r="B93" s="232"/>
      <c r="C93" s="111" t="s">
        <v>392</v>
      </c>
      <c r="D93" s="240"/>
      <c r="E93" s="232"/>
    </row>
    <row r="94" spans="2:5" s="8" customFormat="1" ht="35" customHeight="1" x14ac:dyDescent="0.25">
      <c r="B94" s="191">
        <v>10925231</v>
      </c>
      <c r="C94" s="40" t="s">
        <v>391</v>
      </c>
      <c r="D94" s="194">
        <v>12204892</v>
      </c>
      <c r="E94" s="191">
        <v>9838589</v>
      </c>
    </row>
    <row r="95" spans="2:5" s="8" customFormat="1" ht="35" customHeight="1" x14ac:dyDescent="0.25">
      <c r="B95" s="191">
        <v>55273711</v>
      </c>
      <c r="C95" s="99" t="s">
        <v>390</v>
      </c>
      <c r="D95" s="194">
        <v>36880207</v>
      </c>
      <c r="E95" s="191">
        <v>48581515</v>
      </c>
    </row>
    <row r="96" spans="2:5" s="8" customFormat="1" ht="35" customHeight="1" x14ac:dyDescent="0.25">
      <c r="B96" s="191">
        <v>28902270</v>
      </c>
      <c r="C96" s="40" t="s">
        <v>389</v>
      </c>
      <c r="D96" s="194">
        <v>22144362</v>
      </c>
      <c r="E96" s="191">
        <v>26287516</v>
      </c>
    </row>
    <row r="97" spans="2:5" s="8" customFormat="1" ht="35" customHeight="1" x14ac:dyDescent="0.25">
      <c r="B97" s="191">
        <v>7858884</v>
      </c>
      <c r="C97" s="40" t="s">
        <v>388</v>
      </c>
      <c r="D97" s="194">
        <v>9101193</v>
      </c>
      <c r="E97" s="191">
        <v>8325091</v>
      </c>
    </row>
    <row r="98" spans="2:5" s="8" customFormat="1" ht="35" customHeight="1" x14ac:dyDescent="0.25">
      <c r="B98" s="198">
        <f>SUM(B94:B97)</f>
        <v>102960096</v>
      </c>
      <c r="C98" s="104" t="s">
        <v>387</v>
      </c>
      <c r="D98" s="198">
        <f>SUM(D94:D97)</f>
        <v>80330654</v>
      </c>
      <c r="E98" s="198">
        <f>SUM(E94:E97)</f>
        <v>93032711</v>
      </c>
    </row>
    <row r="99" spans="2:5" s="8" customFormat="1" ht="35" customHeight="1" x14ac:dyDescent="0.25">
      <c r="B99" s="198">
        <f>SUM(B57+B92+B98)</f>
        <v>902945550</v>
      </c>
      <c r="C99" s="105" t="s">
        <v>386</v>
      </c>
      <c r="D99" s="241">
        <f>SUM(D57+D92+D98)</f>
        <v>826820667</v>
      </c>
      <c r="E99" s="241">
        <f>SUM(E57+E92+E98)</f>
        <v>855265228</v>
      </c>
    </row>
    <row r="100" spans="2:5" s="8" customFormat="1" ht="35" customHeight="1" x14ac:dyDescent="0.25">
      <c r="B100" s="191"/>
      <c r="C100" s="113" t="s">
        <v>385</v>
      </c>
      <c r="D100" s="194"/>
      <c r="E100" s="191"/>
    </row>
    <row r="101" spans="2:5" s="8" customFormat="1" ht="35" customHeight="1" x14ac:dyDescent="0.25">
      <c r="B101" s="232"/>
      <c r="C101" s="111" t="s">
        <v>384</v>
      </c>
      <c r="D101" s="240"/>
      <c r="E101" s="232"/>
    </row>
    <row r="102" spans="2:5" s="8" customFormat="1" ht="35" customHeight="1" x14ac:dyDescent="0.25">
      <c r="B102" s="191"/>
      <c r="C102" s="114" t="s">
        <v>383</v>
      </c>
      <c r="D102" s="194"/>
      <c r="E102" s="191"/>
    </row>
    <row r="103" spans="2:5" s="8" customFormat="1" ht="35" customHeight="1" x14ac:dyDescent="0.25">
      <c r="B103" s="191">
        <v>194180370</v>
      </c>
      <c r="C103" s="99" t="s">
        <v>382</v>
      </c>
      <c r="D103" s="194">
        <v>186507865</v>
      </c>
      <c r="E103" s="191">
        <v>186801837</v>
      </c>
    </row>
    <row r="104" spans="2:5" s="8" customFormat="1" ht="35" customHeight="1" x14ac:dyDescent="0.25">
      <c r="B104" s="191">
        <v>22145237</v>
      </c>
      <c r="C104" s="40" t="s">
        <v>381</v>
      </c>
      <c r="D104" s="191">
        <v>16971000</v>
      </c>
      <c r="E104" s="191">
        <v>13699692</v>
      </c>
    </row>
    <row r="105" spans="2:5" s="8" customFormat="1" ht="35" customHeight="1" x14ac:dyDescent="0.25">
      <c r="B105" s="198">
        <f>SUM(B103:B104)</f>
        <v>216325607</v>
      </c>
      <c r="C105" s="104" t="s">
        <v>380</v>
      </c>
      <c r="D105" s="198">
        <f>SUM(D103:D104)</f>
        <v>203478865</v>
      </c>
      <c r="E105" s="198">
        <f>SUM(E103:E104)</f>
        <v>200501529</v>
      </c>
    </row>
    <row r="106" spans="2:5" s="8" customFormat="1" ht="35" customHeight="1" x14ac:dyDescent="0.25">
      <c r="B106" s="232"/>
      <c r="C106" s="111" t="s">
        <v>378</v>
      </c>
      <c r="D106" s="240"/>
      <c r="E106" s="232"/>
    </row>
    <row r="107" spans="2:5" s="8" customFormat="1" ht="35" customHeight="1" x14ac:dyDescent="0.25">
      <c r="B107" s="191">
        <v>21628254</v>
      </c>
      <c r="C107" s="40" t="s">
        <v>377</v>
      </c>
      <c r="D107" s="194">
        <v>19352915</v>
      </c>
      <c r="E107" s="191">
        <v>19633108</v>
      </c>
    </row>
    <row r="108" spans="2:5" s="8" customFormat="1" ht="35" customHeight="1" x14ac:dyDescent="0.25">
      <c r="B108" s="198">
        <f>SUM(B107:B107)</f>
        <v>21628254</v>
      </c>
      <c r="C108" s="106" t="s">
        <v>376</v>
      </c>
      <c r="D108" s="198">
        <f>SUM(D107:D107)</f>
        <v>19352915</v>
      </c>
      <c r="E108" s="198">
        <f>SUM(E107:E107)</f>
        <v>19633108</v>
      </c>
    </row>
    <row r="109" spans="2:5" s="8" customFormat="1" ht="35" customHeight="1" x14ac:dyDescent="0.25">
      <c r="B109" s="191"/>
      <c r="C109" s="115" t="s">
        <v>375</v>
      </c>
      <c r="D109" s="194"/>
      <c r="E109" s="191"/>
    </row>
    <row r="110" spans="2:5" s="8" customFormat="1" ht="35" customHeight="1" x14ac:dyDescent="0.25">
      <c r="B110" s="232"/>
      <c r="C110" s="111" t="s">
        <v>374</v>
      </c>
      <c r="D110" s="240"/>
      <c r="E110" s="232"/>
    </row>
    <row r="111" spans="2:5" s="8" customFormat="1" ht="35" customHeight="1" x14ac:dyDescent="0.25">
      <c r="B111" s="191">
        <v>144737538</v>
      </c>
      <c r="C111" s="40" t="s">
        <v>373</v>
      </c>
      <c r="D111" s="194">
        <v>129931091</v>
      </c>
      <c r="E111" s="191">
        <v>136135080</v>
      </c>
    </row>
    <row r="112" spans="2:5" s="8" customFormat="1" ht="35" customHeight="1" x14ac:dyDescent="0.25">
      <c r="B112" s="191">
        <v>4617200</v>
      </c>
      <c r="C112" s="40" t="s">
        <v>372</v>
      </c>
      <c r="D112" s="194">
        <v>4549949</v>
      </c>
      <c r="E112" s="191">
        <v>4620997</v>
      </c>
    </row>
    <row r="113" spans="2:5" s="8" customFormat="1" ht="35" customHeight="1" x14ac:dyDescent="0.25">
      <c r="B113" s="191">
        <v>4742593</v>
      </c>
      <c r="C113" s="40" t="s">
        <v>371</v>
      </c>
      <c r="D113" s="194">
        <v>3261749</v>
      </c>
      <c r="E113" s="191">
        <v>3558582</v>
      </c>
    </row>
    <row r="114" spans="2:5" s="8" customFormat="1" ht="35" customHeight="1" x14ac:dyDescent="0.25">
      <c r="B114" s="191">
        <v>55008222</v>
      </c>
      <c r="C114" s="40" t="s">
        <v>370</v>
      </c>
      <c r="D114" s="194">
        <v>61992820</v>
      </c>
      <c r="E114" s="191">
        <v>53027045</v>
      </c>
    </row>
    <row r="115" spans="2:5" s="8" customFormat="1" ht="35" customHeight="1" x14ac:dyDescent="0.25">
      <c r="B115" s="191">
        <v>15103912</v>
      </c>
      <c r="C115" s="40" t="s">
        <v>369</v>
      </c>
      <c r="D115" s="194">
        <v>9428586</v>
      </c>
      <c r="E115" s="191">
        <v>10247588</v>
      </c>
    </row>
    <row r="116" spans="2:5" s="8" customFormat="1" ht="35" customHeight="1" x14ac:dyDescent="0.25">
      <c r="B116" s="198">
        <f>SUM(B111:B115)</f>
        <v>224209465</v>
      </c>
      <c r="C116" s="104" t="s">
        <v>368</v>
      </c>
      <c r="D116" s="241">
        <f>SUM(D111:D115)</f>
        <v>209164195</v>
      </c>
      <c r="E116" s="198">
        <f>SUM(E111:E115)</f>
        <v>207589292</v>
      </c>
    </row>
    <row r="117" spans="2:5" s="8" customFormat="1" ht="35" customHeight="1" x14ac:dyDescent="0.25">
      <c r="B117" s="232"/>
      <c r="C117" s="111" t="s">
        <v>367</v>
      </c>
      <c r="D117" s="240"/>
      <c r="E117" s="232"/>
    </row>
    <row r="118" spans="2:5" s="8" customFormat="1" ht="35" customHeight="1" x14ac:dyDescent="0.25">
      <c r="B118" s="191">
        <v>802275</v>
      </c>
      <c r="C118" s="40" t="s">
        <v>366</v>
      </c>
      <c r="D118" s="194">
        <v>1245588</v>
      </c>
      <c r="E118" s="194">
        <v>896456</v>
      </c>
    </row>
    <row r="119" spans="2:5" s="8" customFormat="1" ht="35" customHeight="1" x14ac:dyDescent="0.25">
      <c r="B119" s="191">
        <v>594000</v>
      </c>
      <c r="C119" s="40" t="s">
        <v>365</v>
      </c>
      <c r="D119" s="194">
        <v>629491</v>
      </c>
      <c r="E119" s="194" t="s">
        <v>74</v>
      </c>
    </row>
    <row r="120" spans="2:5" s="8" customFormat="1" ht="35" customHeight="1" x14ac:dyDescent="0.25">
      <c r="B120" s="191">
        <v>729193</v>
      </c>
      <c r="C120" s="40" t="s">
        <v>364</v>
      </c>
      <c r="D120" s="194" t="s">
        <v>74</v>
      </c>
      <c r="E120" s="194" t="s">
        <v>74</v>
      </c>
    </row>
    <row r="121" spans="2:5" s="8" customFormat="1" ht="35" customHeight="1" x14ac:dyDescent="0.25">
      <c r="B121" s="198">
        <f>SUM(B118:B120)</f>
        <v>2125468</v>
      </c>
      <c r="C121" s="104" t="s">
        <v>363</v>
      </c>
      <c r="D121" s="198">
        <f>SUM(D118:D120)</f>
        <v>1875079</v>
      </c>
      <c r="E121" s="198">
        <f>SUM(E118:E120)</f>
        <v>896456</v>
      </c>
    </row>
    <row r="122" spans="2:5" s="8" customFormat="1" ht="35" customHeight="1" x14ac:dyDescent="0.25">
      <c r="B122" s="232"/>
      <c r="C122" s="111" t="s">
        <v>362</v>
      </c>
      <c r="D122" s="240"/>
      <c r="E122" s="232"/>
    </row>
    <row r="123" spans="2:5" s="8" customFormat="1" ht="35" customHeight="1" x14ac:dyDescent="0.25">
      <c r="B123" s="191">
        <v>595735</v>
      </c>
      <c r="C123" s="40" t="s">
        <v>361</v>
      </c>
      <c r="D123" s="194">
        <v>527833</v>
      </c>
      <c r="E123" s="191">
        <v>498333</v>
      </c>
    </row>
    <row r="124" spans="2:5" s="8" customFormat="1" ht="35" customHeight="1" x14ac:dyDescent="0.25">
      <c r="B124" s="191">
        <v>680381</v>
      </c>
      <c r="C124" s="40" t="s">
        <v>360</v>
      </c>
      <c r="D124" s="194">
        <v>33481</v>
      </c>
      <c r="E124" s="191">
        <v>71898</v>
      </c>
    </row>
    <row r="125" spans="2:5" s="8" customFormat="1" ht="35" customHeight="1" x14ac:dyDescent="0.25">
      <c r="B125" s="198">
        <f>SUM(B123:B124)</f>
        <v>1276116</v>
      </c>
      <c r="C125" s="104" t="s">
        <v>359</v>
      </c>
      <c r="D125" s="198">
        <f>SUM(D123:D124)</f>
        <v>561314</v>
      </c>
      <c r="E125" s="198">
        <f>SUM(E123:E124)</f>
        <v>570231</v>
      </c>
    </row>
    <row r="126" spans="2:5" s="8" customFormat="1" ht="35" customHeight="1" x14ac:dyDescent="0.25">
      <c r="B126" s="232"/>
      <c r="C126" s="111" t="s">
        <v>358</v>
      </c>
      <c r="D126" s="240"/>
      <c r="E126" s="232"/>
    </row>
    <row r="127" spans="2:5" s="8" customFormat="1" ht="35" customHeight="1" x14ac:dyDescent="0.25">
      <c r="B127" s="191">
        <v>29897995</v>
      </c>
      <c r="C127" s="40" t="s">
        <v>357</v>
      </c>
      <c r="D127" s="191">
        <v>28892420</v>
      </c>
      <c r="E127" s="191">
        <v>9447871</v>
      </c>
    </row>
    <row r="128" spans="2:5" s="8" customFormat="1" ht="35" customHeight="1" x14ac:dyDescent="0.25">
      <c r="B128" s="198">
        <f>SUM(B127)</f>
        <v>29897995</v>
      </c>
      <c r="C128" s="104" t="s">
        <v>356</v>
      </c>
      <c r="D128" s="198">
        <f>SUM(D127)</f>
        <v>28892420</v>
      </c>
      <c r="E128" s="198">
        <f>SUM(E127)</f>
        <v>9447871</v>
      </c>
    </row>
    <row r="129" spans="2:5" s="8" customFormat="1" ht="35" customHeight="1" x14ac:dyDescent="0.25">
      <c r="B129" s="232"/>
      <c r="C129" s="111" t="s">
        <v>355</v>
      </c>
      <c r="D129" s="240"/>
      <c r="E129" s="232"/>
    </row>
    <row r="130" spans="2:5" s="8" customFormat="1" ht="35" customHeight="1" x14ac:dyDescent="0.25">
      <c r="B130" s="191">
        <v>684206</v>
      </c>
      <c r="C130" s="40" t="s">
        <v>354</v>
      </c>
      <c r="D130" s="194">
        <v>448295</v>
      </c>
      <c r="E130" s="191">
        <v>463664</v>
      </c>
    </row>
    <row r="131" spans="2:5" s="8" customFormat="1" ht="35" customHeight="1" x14ac:dyDescent="0.25">
      <c r="B131" s="198">
        <f>SUM(B130)</f>
        <v>684206</v>
      </c>
      <c r="C131" s="104" t="s">
        <v>353</v>
      </c>
      <c r="D131" s="241">
        <f>SUM(D130)</f>
        <v>448295</v>
      </c>
      <c r="E131" s="198">
        <f>SUM(E130)</f>
        <v>463664</v>
      </c>
    </row>
    <row r="132" spans="2:5" s="8" customFormat="1" ht="35" customHeight="1" x14ac:dyDescent="0.25">
      <c r="B132" s="232"/>
      <c r="C132" s="111" t="s">
        <v>352</v>
      </c>
      <c r="D132" s="240"/>
      <c r="E132" s="232"/>
    </row>
    <row r="133" spans="2:5" s="8" customFormat="1" ht="35" customHeight="1" x14ac:dyDescent="0.25">
      <c r="B133" s="191">
        <v>8932174</v>
      </c>
      <c r="C133" s="40" t="s">
        <v>351</v>
      </c>
      <c r="D133" s="194">
        <v>9504618</v>
      </c>
      <c r="E133" s="191">
        <v>9951561</v>
      </c>
    </row>
    <row r="134" spans="2:5" s="8" customFormat="1" ht="35" customHeight="1" x14ac:dyDescent="0.25">
      <c r="B134" s="191">
        <v>1714207</v>
      </c>
      <c r="C134" s="40" t="s">
        <v>350</v>
      </c>
      <c r="D134" s="194">
        <v>2091849</v>
      </c>
      <c r="E134" s="191">
        <v>1725451</v>
      </c>
    </row>
    <row r="135" spans="2:5" s="8" customFormat="1" ht="35" customHeight="1" x14ac:dyDescent="0.25">
      <c r="B135" s="191">
        <v>7603936</v>
      </c>
      <c r="C135" s="40" t="s">
        <v>349</v>
      </c>
      <c r="D135" s="194">
        <v>6570588</v>
      </c>
      <c r="E135" s="191">
        <v>6382546</v>
      </c>
    </row>
    <row r="136" spans="2:5" s="8" customFormat="1" ht="35" customHeight="1" x14ac:dyDescent="0.25">
      <c r="B136" s="198">
        <f>SUM(B133:B135)</f>
        <v>18250317</v>
      </c>
      <c r="C136" s="103" t="s">
        <v>348</v>
      </c>
      <c r="D136" s="241">
        <f>SUM(D133:D135)</f>
        <v>18167055</v>
      </c>
      <c r="E136" s="198">
        <f>SUM(E133:E135)</f>
        <v>18059558</v>
      </c>
    </row>
    <row r="137" spans="2:5" s="8" customFormat="1" ht="35" customHeight="1" x14ac:dyDescent="0.25">
      <c r="B137" s="260">
        <f>SUM(B105+B108+B116+B121+B125+B128+B131+B136)</f>
        <v>514397428</v>
      </c>
      <c r="C137" s="107" t="s">
        <v>674</v>
      </c>
      <c r="D137" s="260">
        <f>SUM(D105+D108+D116+D121+D125+D128+D131+D136)</f>
        <v>481940138</v>
      </c>
      <c r="E137" s="260">
        <f>SUM(E105+E108+E116+E121+E125+E128+E131+E136)</f>
        <v>457161709</v>
      </c>
    </row>
    <row r="138" spans="2:5" s="8" customFormat="1" ht="35" customHeight="1" x14ac:dyDescent="0.25">
      <c r="B138" s="272" t="s">
        <v>74</v>
      </c>
      <c r="C138" s="263" t="s">
        <v>347</v>
      </c>
      <c r="D138" s="270">
        <v>432738000</v>
      </c>
      <c r="E138" s="271" t="s">
        <v>74</v>
      </c>
    </row>
    <row r="139" spans="2:5" s="8" customFormat="1" ht="35" customHeight="1" x14ac:dyDescent="0.25">
      <c r="B139" s="198">
        <f>SUM(B39+B99+B137)</f>
        <v>4762679011</v>
      </c>
      <c r="C139" s="106" t="s">
        <v>599</v>
      </c>
      <c r="D139" s="241">
        <f>SUM(D39+D99+D137+D138)</f>
        <v>5166000000</v>
      </c>
      <c r="E139" s="198">
        <f>SUM(E39+E99+E137)</f>
        <v>4722576177</v>
      </c>
    </row>
    <row r="140" spans="2:5" x14ac:dyDescent="0.8">
      <c r="C140" s="12"/>
    </row>
    <row r="142" spans="2:5" ht="16.5" customHeight="1" x14ac:dyDescent="0.8"/>
  </sheetData>
  <mergeCells count="3">
    <mergeCell ref="B1:E1"/>
    <mergeCell ref="G5:H5"/>
    <mergeCell ref="C5:C6"/>
  </mergeCells>
  <hyperlinks>
    <hyperlink ref="G5:H5" location="البيانات!A1" display="العودة إلى صفحة البيانات" xr:uid="{B3D52962-17F7-4831-8E2D-3EBA3B9E603E}"/>
  </hyperlinks>
  <printOptions horizontalCentered="1" gridLinesSet="0"/>
  <pageMargins left="0.15748031496062992" right="0.15748031496062992" top="0.39370078740157483" bottom="0.19685039370078741" header="0.51181102362204722" footer="0.51181102362204722"/>
  <pageSetup paperSize="9" orientation="portrait" horizontalDpi="4294967292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8CA9-4E7D-4FED-A734-4D188451C916}">
  <dimension ref="B1:H94"/>
  <sheetViews>
    <sheetView showGridLines="0" rightToLeft="1" zoomScale="90" zoomScaleNormal="90" workbookViewId="0">
      <selection activeCell="B60" sqref="B60:E60"/>
    </sheetView>
  </sheetViews>
  <sheetFormatPr defaultColWidth="9.1796875" defaultRowHeight="20.5" x14ac:dyDescent="0.8"/>
  <cols>
    <col min="1" max="1" width="9.1796875" style="7"/>
    <col min="2" max="2" width="19.54296875" style="7" customWidth="1"/>
    <col min="3" max="3" width="57.08984375" style="7" bestFit="1" customWidth="1"/>
    <col min="4" max="4" width="19.81640625" style="7" bestFit="1" customWidth="1"/>
    <col min="5" max="5" width="15.6328125" style="7" bestFit="1" customWidth="1"/>
    <col min="6" max="7" width="9.1796875" style="7"/>
    <col min="8" max="8" width="13.36328125" style="7" customWidth="1"/>
    <col min="9" max="16384" width="9.1796875" style="7"/>
  </cols>
  <sheetData>
    <row r="1" spans="2:8" s="8" customFormat="1" ht="24" customHeight="1" x14ac:dyDescent="0.25">
      <c r="B1" s="331" t="s">
        <v>490</v>
      </c>
      <c r="C1" s="331"/>
      <c r="D1" s="331"/>
      <c r="E1" s="331"/>
    </row>
    <row r="2" spans="2:8" s="8" customFormat="1" ht="24" customHeight="1" x14ac:dyDescent="0.25">
      <c r="B2" s="13" t="s">
        <v>487</v>
      </c>
      <c r="C2" s="116"/>
      <c r="D2" s="102"/>
      <c r="E2" s="102"/>
    </row>
    <row r="3" spans="2:8" s="8" customFormat="1" ht="24" customHeight="1" x14ac:dyDescent="0.25">
      <c r="B3" s="13" t="s">
        <v>486</v>
      </c>
      <c r="C3" s="116"/>
      <c r="D3" s="102"/>
      <c r="E3" s="102"/>
    </row>
    <row r="4" spans="2:8" s="8" customFormat="1" ht="24" customHeight="1" thickBot="1" x14ac:dyDescent="0.3">
      <c r="B4" s="2"/>
      <c r="C4" s="2"/>
      <c r="D4" s="2"/>
      <c r="E4" s="49" t="s">
        <v>120</v>
      </c>
    </row>
    <row r="5" spans="2:8" s="8" customFormat="1" ht="30" customHeight="1" thickTop="1" x14ac:dyDescent="0.25">
      <c r="B5" s="249" t="s">
        <v>661</v>
      </c>
      <c r="C5" s="361" t="s">
        <v>3</v>
      </c>
      <c r="D5" s="361" t="s">
        <v>76</v>
      </c>
      <c r="E5" s="363"/>
      <c r="G5" s="330" t="s">
        <v>593</v>
      </c>
      <c r="H5" s="330"/>
    </row>
    <row r="6" spans="2:8" s="8" customFormat="1" ht="30" customHeight="1" x14ac:dyDescent="0.25">
      <c r="B6" s="250" t="s">
        <v>673</v>
      </c>
      <c r="C6" s="362"/>
      <c r="D6" s="54" t="s">
        <v>4</v>
      </c>
      <c r="E6" s="251" t="s">
        <v>2</v>
      </c>
    </row>
    <row r="7" spans="2:8" s="8" customFormat="1" ht="35" customHeight="1" x14ac:dyDescent="0.25">
      <c r="B7" s="273">
        <v>4887122</v>
      </c>
      <c r="C7" s="50" t="s">
        <v>151</v>
      </c>
      <c r="D7" s="191">
        <v>4282000</v>
      </c>
      <c r="E7" s="274">
        <v>679337</v>
      </c>
    </row>
    <row r="8" spans="2:8" s="8" customFormat="1" ht="35" customHeight="1" x14ac:dyDescent="0.25">
      <c r="B8" s="273">
        <v>1288189</v>
      </c>
      <c r="C8" s="50" t="s">
        <v>301</v>
      </c>
      <c r="D8" s="191">
        <v>1518000</v>
      </c>
      <c r="E8" s="274">
        <v>1486161</v>
      </c>
    </row>
    <row r="9" spans="2:8" s="8" customFormat="1" ht="35" customHeight="1" x14ac:dyDescent="0.25">
      <c r="B9" s="273">
        <v>147000</v>
      </c>
      <c r="C9" s="50" t="s">
        <v>149</v>
      </c>
      <c r="D9" s="191">
        <v>87000</v>
      </c>
      <c r="E9" s="274">
        <v>77400</v>
      </c>
    </row>
    <row r="10" spans="2:8" s="8" customFormat="1" ht="35" customHeight="1" x14ac:dyDescent="0.25">
      <c r="B10" s="273">
        <v>103122</v>
      </c>
      <c r="C10" s="50" t="s">
        <v>214</v>
      </c>
      <c r="D10" s="191">
        <v>43000</v>
      </c>
      <c r="E10" s="274">
        <v>3626</v>
      </c>
    </row>
    <row r="11" spans="2:8" s="8" customFormat="1" ht="35" customHeight="1" x14ac:dyDescent="0.25">
      <c r="B11" s="273">
        <v>71717</v>
      </c>
      <c r="C11" s="50" t="s">
        <v>148</v>
      </c>
      <c r="D11" s="191">
        <v>65000</v>
      </c>
      <c r="E11" s="274">
        <v>70942</v>
      </c>
    </row>
    <row r="12" spans="2:8" s="8" customFormat="1" ht="35" customHeight="1" x14ac:dyDescent="0.25">
      <c r="B12" s="273">
        <v>288473</v>
      </c>
      <c r="C12" s="50" t="s">
        <v>147</v>
      </c>
      <c r="D12" s="191">
        <v>164000</v>
      </c>
      <c r="E12" s="274">
        <v>97741</v>
      </c>
    </row>
    <row r="13" spans="2:8" s="8" customFormat="1" ht="35" customHeight="1" x14ac:dyDescent="0.25">
      <c r="B13" s="273">
        <v>957640</v>
      </c>
      <c r="C13" s="50" t="s">
        <v>146</v>
      </c>
      <c r="D13" s="191">
        <v>351000</v>
      </c>
      <c r="E13" s="274">
        <v>710578</v>
      </c>
    </row>
    <row r="14" spans="2:8" s="8" customFormat="1" ht="35" customHeight="1" x14ac:dyDescent="0.25">
      <c r="B14" s="273">
        <v>1154192</v>
      </c>
      <c r="C14" s="50" t="s">
        <v>145</v>
      </c>
      <c r="D14" s="191">
        <v>537000</v>
      </c>
      <c r="E14" s="274">
        <v>306250</v>
      </c>
    </row>
    <row r="15" spans="2:8" s="8" customFormat="1" ht="35" customHeight="1" x14ac:dyDescent="0.25">
      <c r="B15" s="273">
        <v>974314</v>
      </c>
      <c r="C15" s="50" t="s">
        <v>144</v>
      </c>
      <c r="D15" s="191">
        <v>62000</v>
      </c>
      <c r="E15" s="274">
        <v>219401</v>
      </c>
    </row>
    <row r="16" spans="2:8" s="8" customFormat="1" ht="35" customHeight="1" x14ac:dyDescent="0.25">
      <c r="B16" s="273">
        <v>224035</v>
      </c>
      <c r="C16" s="50" t="s">
        <v>143</v>
      </c>
      <c r="D16" s="191">
        <v>17000</v>
      </c>
      <c r="E16" s="274">
        <v>85911</v>
      </c>
    </row>
    <row r="17" spans="2:5" s="8" customFormat="1" ht="35" customHeight="1" x14ac:dyDescent="0.25">
      <c r="B17" s="273">
        <v>36383</v>
      </c>
      <c r="C17" s="50" t="s">
        <v>142</v>
      </c>
      <c r="D17" s="191">
        <v>26000</v>
      </c>
      <c r="E17" s="274">
        <v>5299</v>
      </c>
    </row>
    <row r="18" spans="2:5" s="8" customFormat="1" ht="35" customHeight="1" x14ac:dyDescent="0.25">
      <c r="B18" s="273">
        <v>1791067</v>
      </c>
      <c r="C18" s="50" t="s">
        <v>141</v>
      </c>
      <c r="D18" s="191">
        <v>374000</v>
      </c>
      <c r="E18" s="274">
        <v>866393</v>
      </c>
    </row>
    <row r="19" spans="2:5" s="8" customFormat="1" ht="35" customHeight="1" x14ac:dyDescent="0.25">
      <c r="B19" s="273">
        <v>1472596</v>
      </c>
      <c r="C19" s="50" t="s">
        <v>140</v>
      </c>
      <c r="D19" s="191">
        <v>17000</v>
      </c>
      <c r="E19" s="274">
        <v>225753</v>
      </c>
    </row>
    <row r="20" spans="2:5" s="8" customFormat="1" ht="35" customHeight="1" x14ac:dyDescent="0.25">
      <c r="B20" s="273">
        <v>10707506</v>
      </c>
      <c r="C20" s="50" t="s">
        <v>139</v>
      </c>
      <c r="D20" s="191">
        <v>14934000</v>
      </c>
      <c r="E20" s="274">
        <v>12262833</v>
      </c>
    </row>
    <row r="21" spans="2:5" s="8" customFormat="1" ht="35" customHeight="1" x14ac:dyDescent="0.25">
      <c r="B21" s="273">
        <v>11111117</v>
      </c>
      <c r="C21" s="50" t="s">
        <v>138</v>
      </c>
      <c r="D21" s="191">
        <v>3017000</v>
      </c>
      <c r="E21" s="274">
        <v>7253865</v>
      </c>
    </row>
    <row r="22" spans="2:5" s="8" customFormat="1" ht="35" customHeight="1" x14ac:dyDescent="0.25">
      <c r="B22" s="273">
        <v>1686319</v>
      </c>
      <c r="C22" s="50" t="s">
        <v>332</v>
      </c>
      <c r="D22" s="191">
        <v>66000</v>
      </c>
      <c r="E22" s="274">
        <v>117040</v>
      </c>
    </row>
    <row r="23" spans="2:5" s="8" customFormat="1" ht="35" customHeight="1" x14ac:dyDescent="0.25">
      <c r="B23" s="273">
        <v>90415</v>
      </c>
      <c r="C23" s="50" t="s">
        <v>178</v>
      </c>
      <c r="D23" s="191">
        <v>13000</v>
      </c>
      <c r="E23" s="274">
        <v>58914</v>
      </c>
    </row>
    <row r="24" spans="2:5" s="8" customFormat="1" ht="35" customHeight="1" x14ac:dyDescent="0.25">
      <c r="B24" s="273">
        <v>509044</v>
      </c>
      <c r="C24" s="50" t="s">
        <v>299</v>
      </c>
      <c r="D24" s="191">
        <v>239000</v>
      </c>
      <c r="E24" s="274">
        <v>185751</v>
      </c>
    </row>
    <row r="25" spans="2:5" s="8" customFormat="1" ht="35" customHeight="1" x14ac:dyDescent="0.25">
      <c r="B25" s="273">
        <v>1434521</v>
      </c>
      <c r="C25" s="50" t="s">
        <v>489</v>
      </c>
      <c r="D25" s="191">
        <v>982000</v>
      </c>
      <c r="E25" s="274">
        <v>718131</v>
      </c>
    </row>
    <row r="26" spans="2:5" s="8" customFormat="1" ht="35" customHeight="1" x14ac:dyDescent="0.25">
      <c r="B26" s="273">
        <v>7591264</v>
      </c>
      <c r="C26" s="50" t="s">
        <v>488</v>
      </c>
      <c r="D26" s="191">
        <v>5548000</v>
      </c>
      <c r="E26" s="274">
        <v>5398474</v>
      </c>
    </row>
    <row r="27" spans="2:5" s="8" customFormat="1" ht="35" customHeight="1" x14ac:dyDescent="0.25">
      <c r="B27" s="273">
        <v>3221</v>
      </c>
      <c r="C27" s="50" t="s">
        <v>132</v>
      </c>
      <c r="D27" s="191">
        <v>3000</v>
      </c>
      <c r="E27" s="274" t="s">
        <v>82</v>
      </c>
    </row>
    <row r="28" spans="2:5" s="8" customFormat="1" ht="35" customHeight="1" x14ac:dyDescent="0.25">
      <c r="B28" s="273">
        <v>1968371</v>
      </c>
      <c r="C28" s="50" t="s">
        <v>131</v>
      </c>
      <c r="D28" s="191">
        <v>1913000</v>
      </c>
      <c r="E28" s="274">
        <v>1957404</v>
      </c>
    </row>
    <row r="29" spans="2:5" s="8" customFormat="1" ht="35" customHeight="1" x14ac:dyDescent="0.25">
      <c r="B29" s="273">
        <v>146905</v>
      </c>
      <c r="C29" s="50" t="s">
        <v>130</v>
      </c>
      <c r="D29" s="191">
        <v>40000</v>
      </c>
      <c r="E29" s="274">
        <v>39241</v>
      </c>
    </row>
    <row r="30" spans="2:5" s="8" customFormat="1" ht="35" customHeight="1" x14ac:dyDescent="0.25">
      <c r="B30" s="273">
        <v>536727</v>
      </c>
      <c r="C30" s="112" t="s">
        <v>213</v>
      </c>
      <c r="D30" s="191">
        <v>70000</v>
      </c>
      <c r="E30" s="274">
        <v>208436</v>
      </c>
    </row>
    <row r="31" spans="2:5" s="8" customFormat="1" ht="35" customHeight="1" x14ac:dyDescent="0.25">
      <c r="B31" s="273" t="s">
        <v>82</v>
      </c>
      <c r="C31" s="50" t="s">
        <v>128</v>
      </c>
      <c r="D31" s="191">
        <v>9000</v>
      </c>
      <c r="E31" s="274" t="s">
        <v>82</v>
      </c>
    </row>
    <row r="32" spans="2:5" s="8" customFormat="1" ht="35" customHeight="1" x14ac:dyDescent="0.25">
      <c r="B32" s="273">
        <v>151765</v>
      </c>
      <c r="C32" s="50" t="s">
        <v>127</v>
      </c>
      <c r="D32" s="191">
        <v>11000</v>
      </c>
      <c r="E32" s="274">
        <v>45157</v>
      </c>
    </row>
    <row r="33" spans="2:5" s="8" customFormat="1" ht="35" customHeight="1" x14ac:dyDescent="0.25">
      <c r="B33" s="273">
        <v>6619333</v>
      </c>
      <c r="C33" s="50" t="s">
        <v>126</v>
      </c>
      <c r="D33" s="191">
        <v>4734000</v>
      </c>
      <c r="E33" s="274">
        <v>4610823</v>
      </c>
    </row>
    <row r="34" spans="2:5" s="8" customFormat="1" ht="35" customHeight="1" x14ac:dyDescent="0.25">
      <c r="B34" s="273">
        <v>1356968</v>
      </c>
      <c r="C34" s="50" t="s">
        <v>125</v>
      </c>
      <c r="D34" s="191">
        <v>987000</v>
      </c>
      <c r="E34" s="274">
        <v>972000</v>
      </c>
    </row>
    <row r="35" spans="2:5" s="8" customFormat="1" ht="35" customHeight="1" x14ac:dyDescent="0.25">
      <c r="B35" s="273" t="s">
        <v>82</v>
      </c>
      <c r="C35" s="50" t="s">
        <v>485</v>
      </c>
      <c r="D35" s="191" t="s">
        <v>82</v>
      </c>
      <c r="E35" s="274">
        <v>24807</v>
      </c>
    </row>
    <row r="36" spans="2:5" s="8" customFormat="1" ht="35" customHeight="1" x14ac:dyDescent="0.25">
      <c r="B36" s="273">
        <v>496010</v>
      </c>
      <c r="C36" s="50" t="s">
        <v>123</v>
      </c>
      <c r="D36" s="191">
        <v>25000</v>
      </c>
      <c r="E36" s="274">
        <v>307061</v>
      </c>
    </row>
    <row r="37" spans="2:5" s="8" customFormat="1" ht="35" customHeight="1" x14ac:dyDescent="0.25">
      <c r="B37" s="273">
        <v>8291</v>
      </c>
      <c r="C37" s="50" t="s">
        <v>122</v>
      </c>
      <c r="D37" s="191" t="s">
        <v>82</v>
      </c>
      <c r="E37" s="274" t="s">
        <v>82</v>
      </c>
    </row>
    <row r="38" spans="2:5" s="8" customFormat="1" ht="35" customHeight="1" x14ac:dyDescent="0.25">
      <c r="B38" s="273">
        <v>1128707</v>
      </c>
      <c r="C38" s="50" t="s">
        <v>201</v>
      </c>
      <c r="D38" s="191">
        <v>348000</v>
      </c>
      <c r="E38" s="274">
        <v>614397</v>
      </c>
    </row>
    <row r="39" spans="2:5" s="8" customFormat="1" ht="35" customHeight="1" x14ac:dyDescent="0.25">
      <c r="B39" s="273">
        <v>1438839</v>
      </c>
      <c r="C39" s="50" t="s">
        <v>118</v>
      </c>
      <c r="D39" s="191" t="s">
        <v>82</v>
      </c>
      <c r="E39" s="274">
        <v>84182</v>
      </c>
    </row>
    <row r="40" spans="2:5" s="8" customFormat="1" ht="35" customHeight="1" x14ac:dyDescent="0.25">
      <c r="B40" s="273">
        <v>2185961</v>
      </c>
      <c r="C40" s="50" t="s">
        <v>116</v>
      </c>
      <c r="D40" s="191">
        <v>655000</v>
      </c>
      <c r="E40" s="274">
        <v>1125072</v>
      </c>
    </row>
    <row r="41" spans="2:5" s="8" customFormat="1" ht="35" customHeight="1" x14ac:dyDescent="0.25">
      <c r="B41" s="273">
        <v>172000</v>
      </c>
      <c r="C41" s="50" t="s">
        <v>115</v>
      </c>
      <c r="D41" s="191">
        <v>57000</v>
      </c>
      <c r="E41" s="274">
        <v>31000</v>
      </c>
    </row>
    <row r="42" spans="2:5" s="8" customFormat="1" ht="35" customHeight="1" x14ac:dyDescent="0.25">
      <c r="B42" s="273">
        <v>316941</v>
      </c>
      <c r="C42" s="50" t="s">
        <v>207</v>
      </c>
      <c r="D42" s="191">
        <v>24000</v>
      </c>
      <c r="E42" s="274">
        <v>150922</v>
      </c>
    </row>
    <row r="43" spans="2:5" s="8" customFormat="1" ht="35" customHeight="1" x14ac:dyDescent="0.25">
      <c r="B43" s="273">
        <v>87532</v>
      </c>
      <c r="C43" s="50" t="s">
        <v>112</v>
      </c>
      <c r="D43" s="191">
        <v>67000</v>
      </c>
      <c r="E43" s="274">
        <v>153729</v>
      </c>
    </row>
    <row r="44" spans="2:5" s="8" customFormat="1" ht="35" customHeight="1" x14ac:dyDescent="0.25">
      <c r="B44" s="273">
        <v>320988</v>
      </c>
      <c r="C44" s="50" t="s">
        <v>484</v>
      </c>
      <c r="D44" s="191">
        <v>100000</v>
      </c>
      <c r="E44" s="274">
        <v>94443</v>
      </c>
    </row>
    <row r="45" spans="2:5" s="8" customFormat="1" ht="35" customHeight="1" x14ac:dyDescent="0.25">
      <c r="B45" s="273">
        <v>90945</v>
      </c>
      <c r="C45" s="50" t="s">
        <v>110</v>
      </c>
      <c r="D45" s="191" t="s">
        <v>82</v>
      </c>
      <c r="E45" s="274">
        <v>61070</v>
      </c>
    </row>
    <row r="46" spans="2:5" s="8" customFormat="1" ht="35" customHeight="1" x14ac:dyDescent="0.25">
      <c r="B46" s="273">
        <v>453345</v>
      </c>
      <c r="C46" s="50" t="s">
        <v>109</v>
      </c>
      <c r="D46" s="191">
        <v>576000</v>
      </c>
      <c r="E46" s="274">
        <v>167639</v>
      </c>
    </row>
    <row r="47" spans="2:5" s="8" customFormat="1" ht="35" customHeight="1" x14ac:dyDescent="0.25">
      <c r="B47" s="273">
        <v>3668569</v>
      </c>
      <c r="C47" s="50" t="s">
        <v>108</v>
      </c>
      <c r="D47" s="191">
        <v>1410000</v>
      </c>
      <c r="E47" s="274">
        <v>2920825</v>
      </c>
    </row>
    <row r="48" spans="2:5" s="8" customFormat="1" ht="35" customHeight="1" x14ac:dyDescent="0.25">
      <c r="B48" s="273">
        <v>341642</v>
      </c>
      <c r="C48" s="50" t="s">
        <v>483</v>
      </c>
      <c r="D48" s="191">
        <v>42000</v>
      </c>
      <c r="E48" s="274">
        <v>249536</v>
      </c>
    </row>
    <row r="49" spans="2:5" s="8" customFormat="1" ht="35" customHeight="1" x14ac:dyDescent="0.25">
      <c r="B49" s="273">
        <v>443718</v>
      </c>
      <c r="C49" s="50" t="s">
        <v>106</v>
      </c>
      <c r="D49" s="191">
        <v>234000</v>
      </c>
      <c r="E49" s="274">
        <v>154373</v>
      </c>
    </row>
    <row r="50" spans="2:5" s="8" customFormat="1" ht="35" customHeight="1" x14ac:dyDescent="0.25">
      <c r="B50" s="273">
        <v>311949</v>
      </c>
      <c r="C50" s="50" t="s">
        <v>104</v>
      </c>
      <c r="D50" s="191">
        <v>200000</v>
      </c>
      <c r="E50" s="274">
        <v>60188</v>
      </c>
    </row>
    <row r="51" spans="2:5" s="8" customFormat="1" ht="35" customHeight="1" x14ac:dyDescent="0.25">
      <c r="B51" s="273">
        <v>435060</v>
      </c>
      <c r="C51" s="50" t="s">
        <v>103</v>
      </c>
      <c r="D51" s="191">
        <v>31000</v>
      </c>
      <c r="E51" s="274">
        <v>372484</v>
      </c>
    </row>
    <row r="52" spans="2:5" s="8" customFormat="1" ht="35" customHeight="1" x14ac:dyDescent="0.25">
      <c r="B52" s="273">
        <v>8133</v>
      </c>
      <c r="C52" s="50" t="s">
        <v>287</v>
      </c>
      <c r="D52" s="191">
        <v>10000</v>
      </c>
      <c r="E52" s="274">
        <v>35863</v>
      </c>
    </row>
    <row r="53" spans="2:5" s="8" customFormat="1" ht="35" customHeight="1" x14ac:dyDescent="0.25">
      <c r="B53" s="273">
        <v>552373</v>
      </c>
      <c r="C53" s="50" t="s">
        <v>100</v>
      </c>
      <c r="D53" s="191" t="s">
        <v>82</v>
      </c>
      <c r="E53" s="274">
        <v>1525718</v>
      </c>
    </row>
    <row r="54" spans="2:5" s="8" customFormat="1" ht="35" customHeight="1" x14ac:dyDescent="0.25">
      <c r="B54" s="273">
        <v>1929309</v>
      </c>
      <c r="C54" s="50" t="s">
        <v>600</v>
      </c>
      <c r="D54" s="191">
        <v>19000</v>
      </c>
      <c r="E54" s="274">
        <v>629014</v>
      </c>
    </row>
    <row r="55" spans="2:5" s="8" customFormat="1" ht="35" customHeight="1" x14ac:dyDescent="0.25">
      <c r="B55" s="273">
        <v>10764</v>
      </c>
      <c r="C55" s="50" t="s">
        <v>285</v>
      </c>
      <c r="D55" s="191" t="s">
        <v>82</v>
      </c>
      <c r="E55" s="274">
        <v>7420</v>
      </c>
    </row>
    <row r="56" spans="2:5" s="8" customFormat="1" ht="35" customHeight="1" x14ac:dyDescent="0.25">
      <c r="B56" s="273">
        <v>69024</v>
      </c>
      <c r="C56" s="50" t="s">
        <v>97</v>
      </c>
      <c r="D56" s="191">
        <v>62000</v>
      </c>
      <c r="E56" s="274">
        <v>135289</v>
      </c>
    </row>
    <row r="57" spans="2:5" s="8" customFormat="1" ht="35" customHeight="1" x14ac:dyDescent="0.25">
      <c r="B57" s="273">
        <v>163475</v>
      </c>
      <c r="C57" s="50" t="s">
        <v>206</v>
      </c>
      <c r="D57" s="191">
        <v>31000</v>
      </c>
      <c r="E57" s="274">
        <v>25549</v>
      </c>
    </row>
    <row r="58" spans="2:5" s="8" customFormat="1" ht="35" customHeight="1" x14ac:dyDescent="0.25">
      <c r="B58" s="273">
        <v>56356</v>
      </c>
      <c r="C58" s="50" t="s">
        <v>95</v>
      </c>
      <c r="D58" s="191" t="s">
        <v>82</v>
      </c>
      <c r="E58" s="274">
        <v>115194</v>
      </c>
    </row>
    <row r="59" spans="2:5" s="8" customFormat="1" ht="35" customHeight="1" x14ac:dyDescent="0.25">
      <c r="B59" s="273" t="s">
        <v>82</v>
      </c>
      <c r="C59" s="50" t="s">
        <v>94</v>
      </c>
      <c r="D59" s="191" t="s">
        <v>82</v>
      </c>
      <c r="E59" s="274">
        <v>7839</v>
      </c>
    </row>
    <row r="60" spans="2:5" s="8" customFormat="1" ht="35" customHeight="1" thickBot="1" x14ac:dyDescent="0.3">
      <c r="B60" s="275">
        <f>SUM(B7:B31,B32:B58)</f>
        <v>71999257</v>
      </c>
      <c r="C60" s="276" t="s">
        <v>482</v>
      </c>
      <c r="D60" s="277">
        <f>SUM(D7:D31,D32:D59)</f>
        <v>44000000</v>
      </c>
      <c r="E60" s="278">
        <f>SUM(E7:E31,E32:E59)</f>
        <v>47716475</v>
      </c>
    </row>
    <row r="61" spans="2:5" s="8" customFormat="1" ht="21.75" customHeight="1" thickTop="1" x14ac:dyDescent="0.25">
      <c r="B61" s="358"/>
      <c r="C61" s="358"/>
      <c r="D61" s="358"/>
      <c r="E61" s="358"/>
    </row>
    <row r="62" spans="2:5" s="8" customFormat="1" ht="18" customHeight="1" x14ac:dyDescent="0.25">
      <c r="B62" s="359" t="s">
        <v>481</v>
      </c>
      <c r="C62" s="360"/>
      <c r="D62" s="360"/>
      <c r="E62" s="360"/>
    </row>
    <row r="63" spans="2:5" s="8" customFormat="1" ht="18" customHeight="1" x14ac:dyDescent="0.25"/>
    <row r="64" spans="2:5" s="8" customFormat="1" ht="18" customHeight="1" x14ac:dyDescent="0.25">
      <c r="B64" s="349"/>
      <c r="C64" s="349"/>
      <c r="D64" s="349"/>
      <c r="E64" s="349"/>
    </row>
    <row r="65" spans="3:3" s="8" customFormat="1" x14ac:dyDescent="0.25"/>
    <row r="66" spans="3:3" s="8" customFormat="1" x14ac:dyDescent="0.25"/>
    <row r="67" spans="3:3" s="8" customFormat="1" x14ac:dyDescent="0.25"/>
    <row r="68" spans="3:3" s="8" customFormat="1" x14ac:dyDescent="0.25"/>
    <row r="69" spans="3:3" s="8" customFormat="1" x14ac:dyDescent="0.25"/>
    <row r="70" spans="3:3" s="8" customFormat="1" x14ac:dyDescent="0.25"/>
    <row r="71" spans="3:3" s="8" customFormat="1" x14ac:dyDescent="0.25"/>
    <row r="72" spans="3:3" s="8" customFormat="1" x14ac:dyDescent="0.25"/>
    <row r="73" spans="3:3" s="8" customFormat="1" x14ac:dyDescent="0.25"/>
    <row r="74" spans="3:3" s="8" customFormat="1" x14ac:dyDescent="0.25"/>
    <row r="75" spans="3:3" s="8" customFormat="1" x14ac:dyDescent="0.25"/>
    <row r="76" spans="3:3" s="8" customFormat="1" x14ac:dyDescent="0.25"/>
    <row r="77" spans="3:3" s="8" customFormat="1" x14ac:dyDescent="0.25"/>
    <row r="78" spans="3:3" s="8" customFormat="1" ht="17.25" customHeight="1" x14ac:dyDescent="0.25">
      <c r="C78" s="33"/>
    </row>
    <row r="79" spans="3:3" s="8" customFormat="1" x14ac:dyDescent="0.25"/>
    <row r="80" spans="3:3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</sheetData>
  <mergeCells count="7">
    <mergeCell ref="G5:H5"/>
    <mergeCell ref="B1:E1"/>
    <mergeCell ref="B64:E64"/>
    <mergeCell ref="B61:E61"/>
    <mergeCell ref="B62:E62"/>
    <mergeCell ref="C5:C6"/>
    <mergeCell ref="D5:E5"/>
  </mergeCells>
  <hyperlinks>
    <hyperlink ref="G5:H5" location="البيانات!A1" display="العودة إلى صفحة البيانات" xr:uid="{78A5FA9A-F3CA-462E-AC9C-222BC6A0413E}"/>
  </hyperlinks>
  <printOptions horizontalCentered="1" gridLinesSet="0"/>
  <pageMargins left="0.35433070866141736" right="0.55118110236220474" top="0.19685039370078741" bottom="0.39370078740157483" header="0.51181102362204722" footer="0.51181102362204722"/>
  <pageSetup paperSize="9" orientation="portrait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9FC96-937E-4F55-9C55-F40B1E63FED3}">
  <dimension ref="B1:I129"/>
  <sheetViews>
    <sheetView showGridLines="0" rightToLeft="1" zoomScale="90" zoomScaleNormal="90" workbookViewId="0">
      <selection activeCell="H5" sqref="H5:I5"/>
    </sheetView>
  </sheetViews>
  <sheetFormatPr defaultColWidth="9.1796875" defaultRowHeight="20.5" x14ac:dyDescent="0.8"/>
  <cols>
    <col min="1" max="1" width="9.1796875" style="7"/>
    <col min="2" max="2" width="21.1796875" style="7" customWidth="1"/>
    <col min="3" max="3" width="5.1796875" style="7" customWidth="1"/>
    <col min="4" max="4" width="51.54296875" style="7" customWidth="1"/>
    <col min="5" max="5" width="20.1796875" style="7" bestFit="1" customWidth="1"/>
    <col min="6" max="6" width="12.54296875" style="7" customWidth="1"/>
    <col min="7" max="8" width="9.1796875" style="7"/>
    <col min="9" max="9" width="15.08984375" style="7" customWidth="1"/>
    <col min="10" max="16384" width="9.1796875" style="7"/>
  </cols>
  <sheetData>
    <row r="1" spans="2:9" s="8" customFormat="1" ht="22.5" customHeight="1" x14ac:dyDescent="0.25">
      <c r="B1" s="331" t="s">
        <v>507</v>
      </c>
      <c r="C1" s="331"/>
      <c r="D1" s="331"/>
      <c r="E1" s="331"/>
      <c r="F1" s="331"/>
    </row>
    <row r="2" spans="2:9" s="8" customFormat="1" ht="23" customHeight="1" x14ac:dyDescent="0.25">
      <c r="B2" s="344" t="s">
        <v>497</v>
      </c>
      <c r="C2" s="344"/>
      <c r="D2" s="344"/>
      <c r="E2" s="344"/>
      <c r="F2" s="13"/>
    </row>
    <row r="3" spans="2:9" s="8" customFormat="1" ht="23" customHeight="1" x14ac:dyDescent="0.25">
      <c r="B3" s="344" t="s">
        <v>266</v>
      </c>
      <c r="C3" s="344"/>
      <c r="D3" s="344"/>
      <c r="E3" s="344"/>
      <c r="F3" s="13"/>
    </row>
    <row r="4" spans="2:9" s="8" customFormat="1" ht="16.5" customHeight="1" thickBot="1" x14ac:dyDescent="0.3">
      <c r="B4" s="2"/>
      <c r="C4" s="279"/>
      <c r="D4" s="2"/>
      <c r="E4" s="2"/>
      <c r="F4" s="49" t="s">
        <v>120</v>
      </c>
    </row>
    <row r="5" spans="2:9" s="8" customFormat="1" ht="30" customHeight="1" thickTop="1" x14ac:dyDescent="0.25">
      <c r="B5" s="249" t="s">
        <v>661</v>
      </c>
      <c r="C5" s="364" t="s">
        <v>3</v>
      </c>
      <c r="D5" s="365"/>
      <c r="E5" s="361" t="s">
        <v>76</v>
      </c>
      <c r="F5" s="363"/>
      <c r="H5" s="330" t="s">
        <v>593</v>
      </c>
      <c r="I5" s="330"/>
    </row>
    <row r="6" spans="2:9" s="8" customFormat="1" ht="30" customHeight="1" x14ac:dyDescent="0.25">
      <c r="B6" s="250" t="s">
        <v>662</v>
      </c>
      <c r="C6" s="336"/>
      <c r="D6" s="337"/>
      <c r="E6" s="54" t="s">
        <v>4</v>
      </c>
      <c r="F6" s="251" t="s">
        <v>2</v>
      </c>
    </row>
    <row r="7" spans="2:9" s="8" customFormat="1" ht="35" customHeight="1" x14ac:dyDescent="0.25">
      <c r="B7" s="292"/>
      <c r="C7" s="280" t="s">
        <v>7</v>
      </c>
      <c r="D7" s="281" t="s">
        <v>215</v>
      </c>
      <c r="E7" s="198"/>
      <c r="F7" s="289"/>
    </row>
    <row r="8" spans="2:9" s="8" customFormat="1" ht="35" customHeight="1" x14ac:dyDescent="0.25">
      <c r="B8" s="273">
        <v>823648</v>
      </c>
      <c r="C8" s="220"/>
      <c r="D8" s="50" t="s">
        <v>151</v>
      </c>
      <c r="E8" s="191">
        <v>252000</v>
      </c>
      <c r="F8" s="274">
        <v>559436</v>
      </c>
    </row>
    <row r="9" spans="2:9" s="8" customFormat="1" ht="35" customHeight="1" x14ac:dyDescent="0.25">
      <c r="B9" s="273">
        <v>1123189</v>
      </c>
      <c r="C9" s="220"/>
      <c r="D9" s="50" t="s">
        <v>301</v>
      </c>
      <c r="E9" s="191">
        <v>1353000</v>
      </c>
      <c r="F9" s="274">
        <v>1321161</v>
      </c>
    </row>
    <row r="10" spans="2:9" s="8" customFormat="1" ht="35" customHeight="1" x14ac:dyDescent="0.25">
      <c r="B10" s="273">
        <v>147000</v>
      </c>
      <c r="C10" s="220"/>
      <c r="D10" s="50" t="s">
        <v>149</v>
      </c>
      <c r="E10" s="191">
        <v>87000</v>
      </c>
      <c r="F10" s="274">
        <v>77400</v>
      </c>
    </row>
    <row r="11" spans="2:9" s="8" customFormat="1" ht="35" customHeight="1" x14ac:dyDescent="0.25">
      <c r="B11" s="273">
        <v>103122</v>
      </c>
      <c r="C11" s="220"/>
      <c r="D11" s="50" t="s">
        <v>214</v>
      </c>
      <c r="E11" s="191">
        <v>43000</v>
      </c>
      <c r="F11" s="274">
        <v>3626</v>
      </c>
    </row>
    <row r="12" spans="2:9" s="8" customFormat="1" ht="35" customHeight="1" x14ac:dyDescent="0.25">
      <c r="B12" s="273">
        <v>71717</v>
      </c>
      <c r="C12" s="220"/>
      <c r="D12" s="50" t="s">
        <v>148</v>
      </c>
      <c r="E12" s="191">
        <v>65000</v>
      </c>
      <c r="F12" s="274">
        <v>70942</v>
      </c>
    </row>
    <row r="13" spans="2:9" s="8" customFormat="1" ht="35" customHeight="1" x14ac:dyDescent="0.25">
      <c r="B13" s="273">
        <v>288473</v>
      </c>
      <c r="C13" s="220"/>
      <c r="D13" s="50" t="s">
        <v>147</v>
      </c>
      <c r="E13" s="191">
        <v>164000</v>
      </c>
      <c r="F13" s="274">
        <v>97741</v>
      </c>
    </row>
    <row r="14" spans="2:9" s="8" customFormat="1" ht="35" customHeight="1" x14ac:dyDescent="0.25">
      <c r="B14" s="273">
        <v>956654</v>
      </c>
      <c r="C14" s="220"/>
      <c r="D14" s="50" t="s">
        <v>146</v>
      </c>
      <c r="E14" s="191">
        <v>344000</v>
      </c>
      <c r="F14" s="274">
        <v>710053</v>
      </c>
    </row>
    <row r="15" spans="2:9" s="8" customFormat="1" ht="35" customHeight="1" x14ac:dyDescent="0.25">
      <c r="B15" s="273">
        <v>3221</v>
      </c>
      <c r="C15" s="220"/>
      <c r="D15" s="50" t="s">
        <v>132</v>
      </c>
      <c r="E15" s="191">
        <v>3000</v>
      </c>
      <c r="F15" s="274" t="s">
        <v>82</v>
      </c>
    </row>
    <row r="16" spans="2:9" s="8" customFormat="1" ht="35" customHeight="1" x14ac:dyDescent="0.25">
      <c r="B16" s="273">
        <v>536727</v>
      </c>
      <c r="C16" s="220"/>
      <c r="D16" s="112" t="s">
        <v>213</v>
      </c>
      <c r="E16" s="191">
        <v>70000</v>
      </c>
      <c r="F16" s="274">
        <v>208436</v>
      </c>
    </row>
    <row r="17" spans="2:6" s="8" customFormat="1" ht="35" customHeight="1" x14ac:dyDescent="0.25">
      <c r="B17" s="273" t="s">
        <v>82</v>
      </c>
      <c r="C17" s="220"/>
      <c r="D17" s="50" t="s">
        <v>128</v>
      </c>
      <c r="E17" s="191">
        <v>9000</v>
      </c>
      <c r="F17" s="274" t="s">
        <v>82</v>
      </c>
    </row>
    <row r="18" spans="2:6" s="8" customFormat="1" ht="35" customHeight="1" x14ac:dyDescent="0.25">
      <c r="B18" s="273">
        <v>1356968</v>
      </c>
      <c r="C18" s="220"/>
      <c r="D18" s="50" t="s">
        <v>292</v>
      </c>
      <c r="E18" s="191">
        <v>987000</v>
      </c>
      <c r="F18" s="274">
        <v>972000</v>
      </c>
    </row>
    <row r="19" spans="2:6" s="8" customFormat="1" ht="35" customHeight="1" x14ac:dyDescent="0.25">
      <c r="B19" s="273">
        <v>172000</v>
      </c>
      <c r="C19" s="220"/>
      <c r="D19" s="50" t="s">
        <v>115</v>
      </c>
      <c r="E19" s="191">
        <v>57000</v>
      </c>
      <c r="F19" s="274">
        <v>31000</v>
      </c>
    </row>
    <row r="20" spans="2:6" s="8" customFormat="1" ht="35" customHeight="1" x14ac:dyDescent="0.25">
      <c r="B20" s="273">
        <v>341642</v>
      </c>
      <c r="C20" s="220"/>
      <c r="D20" s="50" t="s">
        <v>107</v>
      </c>
      <c r="E20" s="191">
        <v>42000</v>
      </c>
      <c r="F20" s="274">
        <v>249536</v>
      </c>
    </row>
    <row r="21" spans="2:6" s="8" customFormat="1" ht="35" customHeight="1" x14ac:dyDescent="0.25">
      <c r="B21" s="273">
        <v>311949</v>
      </c>
      <c r="C21" s="220"/>
      <c r="D21" s="50" t="s">
        <v>104</v>
      </c>
      <c r="E21" s="191">
        <v>200000</v>
      </c>
      <c r="F21" s="274">
        <v>60188</v>
      </c>
    </row>
    <row r="22" spans="2:6" s="8" customFormat="1" ht="35" customHeight="1" x14ac:dyDescent="0.25">
      <c r="B22" s="293">
        <f>SUM(B8:B21)</f>
        <v>6236310</v>
      </c>
      <c r="C22" s="282"/>
      <c r="D22" s="282" t="s">
        <v>211</v>
      </c>
      <c r="E22" s="232">
        <f>SUM(E8:E21)</f>
        <v>3676000</v>
      </c>
      <c r="F22" s="290">
        <f>SUM(F8:F21)</f>
        <v>4361519</v>
      </c>
    </row>
    <row r="23" spans="2:6" s="8" customFormat="1" ht="35" customHeight="1" x14ac:dyDescent="0.25">
      <c r="B23" s="292"/>
      <c r="C23" s="283" t="s">
        <v>9</v>
      </c>
      <c r="D23" s="281" t="s">
        <v>208</v>
      </c>
      <c r="E23" s="198"/>
      <c r="F23" s="289"/>
    </row>
    <row r="24" spans="2:6" s="8" customFormat="1" ht="35" customHeight="1" x14ac:dyDescent="0.25">
      <c r="B24" s="273">
        <v>1154192</v>
      </c>
      <c r="C24" s="220"/>
      <c r="D24" s="50" t="s">
        <v>145</v>
      </c>
      <c r="E24" s="191">
        <v>537000</v>
      </c>
      <c r="F24" s="274">
        <v>306250</v>
      </c>
    </row>
    <row r="25" spans="2:6" s="8" customFormat="1" ht="35" customHeight="1" x14ac:dyDescent="0.25">
      <c r="B25" s="273">
        <v>1463509</v>
      </c>
      <c r="C25" s="220"/>
      <c r="D25" s="50" t="s">
        <v>140</v>
      </c>
      <c r="E25" s="191">
        <v>17000</v>
      </c>
      <c r="F25" s="274">
        <v>222816</v>
      </c>
    </row>
    <row r="26" spans="2:6" s="8" customFormat="1" ht="35" customHeight="1" x14ac:dyDescent="0.25">
      <c r="B26" s="273">
        <v>146905</v>
      </c>
      <c r="C26" s="220"/>
      <c r="D26" s="50" t="s">
        <v>130</v>
      </c>
      <c r="E26" s="191">
        <v>40000</v>
      </c>
      <c r="F26" s="274">
        <v>39241</v>
      </c>
    </row>
    <row r="27" spans="2:6" s="8" customFormat="1" ht="35" customHeight="1" x14ac:dyDescent="0.25">
      <c r="B27" s="273">
        <v>316941</v>
      </c>
      <c r="C27" s="220"/>
      <c r="D27" s="50" t="s">
        <v>113</v>
      </c>
      <c r="E27" s="191">
        <v>24000</v>
      </c>
      <c r="F27" s="274">
        <v>150923</v>
      </c>
    </row>
    <row r="28" spans="2:6" s="8" customFormat="1" ht="35" customHeight="1" x14ac:dyDescent="0.25">
      <c r="B28" s="273">
        <v>1929309</v>
      </c>
      <c r="C28" s="220"/>
      <c r="D28" s="50" t="s">
        <v>341</v>
      </c>
      <c r="E28" s="191">
        <v>19000</v>
      </c>
      <c r="F28" s="274">
        <v>629014</v>
      </c>
    </row>
    <row r="29" spans="2:6" s="8" customFormat="1" ht="35" customHeight="1" x14ac:dyDescent="0.25">
      <c r="B29" s="273">
        <v>163475</v>
      </c>
      <c r="C29" s="219"/>
      <c r="D29" s="50" t="s">
        <v>506</v>
      </c>
      <c r="E29" s="191">
        <v>31000</v>
      </c>
      <c r="F29" s="274">
        <v>25549</v>
      </c>
    </row>
    <row r="30" spans="2:6" s="8" customFormat="1" ht="35" customHeight="1" x14ac:dyDescent="0.25">
      <c r="B30" s="293">
        <f>SUM(B24:B29)</f>
        <v>5174331</v>
      </c>
      <c r="C30" s="282"/>
      <c r="D30" s="282" t="s">
        <v>205</v>
      </c>
      <c r="E30" s="232">
        <f>SUM(E24:E29)</f>
        <v>668000</v>
      </c>
      <c r="F30" s="290">
        <f>SUM(F24:F29)</f>
        <v>1373793</v>
      </c>
    </row>
    <row r="31" spans="2:6" s="8" customFormat="1" ht="35" customHeight="1" x14ac:dyDescent="0.25">
      <c r="B31" s="292"/>
      <c r="C31" s="283" t="s">
        <v>10</v>
      </c>
      <c r="D31" s="281" t="s">
        <v>204</v>
      </c>
      <c r="E31" s="198"/>
      <c r="F31" s="289"/>
    </row>
    <row r="32" spans="2:6" s="8" customFormat="1" ht="35" customHeight="1" x14ac:dyDescent="0.25">
      <c r="B32" s="273">
        <v>40000</v>
      </c>
      <c r="C32" s="219"/>
      <c r="D32" s="50" t="s">
        <v>505</v>
      </c>
      <c r="E32" s="191">
        <v>2000</v>
      </c>
      <c r="F32" s="274">
        <v>17000</v>
      </c>
    </row>
    <row r="33" spans="2:6" s="8" customFormat="1" ht="35" customHeight="1" x14ac:dyDescent="0.25">
      <c r="B33" s="273">
        <v>985</v>
      </c>
      <c r="C33" s="220"/>
      <c r="D33" s="50" t="s">
        <v>504</v>
      </c>
      <c r="E33" s="191">
        <v>7000</v>
      </c>
      <c r="F33" s="274">
        <v>525</v>
      </c>
    </row>
    <row r="34" spans="2:6" s="8" customFormat="1" ht="35" customHeight="1" x14ac:dyDescent="0.25">
      <c r="B34" s="273">
        <v>9087</v>
      </c>
      <c r="C34" s="220"/>
      <c r="D34" s="50" t="s">
        <v>203</v>
      </c>
      <c r="E34" s="191" t="s">
        <v>82</v>
      </c>
      <c r="F34" s="274">
        <v>2937</v>
      </c>
    </row>
    <row r="35" spans="2:6" s="8" customFormat="1" ht="35" customHeight="1" x14ac:dyDescent="0.25">
      <c r="B35" s="273">
        <v>316904</v>
      </c>
      <c r="C35" s="220"/>
      <c r="D35" s="50" t="s">
        <v>202</v>
      </c>
      <c r="E35" s="191">
        <v>226000</v>
      </c>
      <c r="F35" s="274">
        <v>377535</v>
      </c>
    </row>
    <row r="36" spans="2:6" s="8" customFormat="1" ht="35" customHeight="1" x14ac:dyDescent="0.25">
      <c r="B36" s="273">
        <v>11097224</v>
      </c>
      <c r="C36" s="220"/>
      <c r="D36" s="284" t="s">
        <v>138</v>
      </c>
      <c r="E36" s="191">
        <v>2992000</v>
      </c>
      <c r="F36" s="274">
        <v>7235004</v>
      </c>
    </row>
    <row r="37" spans="2:6" s="8" customFormat="1" ht="35" customHeight="1" x14ac:dyDescent="0.25">
      <c r="B37" s="273">
        <v>6619333</v>
      </c>
      <c r="C37" s="220"/>
      <c r="D37" s="284" t="s">
        <v>126</v>
      </c>
      <c r="E37" s="191">
        <v>4734000</v>
      </c>
      <c r="F37" s="274">
        <v>4610823</v>
      </c>
    </row>
    <row r="38" spans="2:6" s="8" customFormat="1" ht="35" customHeight="1" x14ac:dyDescent="0.25">
      <c r="B38" s="273">
        <v>8291</v>
      </c>
      <c r="C38" s="220"/>
      <c r="D38" s="50" t="s">
        <v>122</v>
      </c>
      <c r="E38" s="191" t="s">
        <v>82</v>
      </c>
      <c r="F38" s="274" t="s">
        <v>82</v>
      </c>
    </row>
    <row r="39" spans="2:6" s="8" customFormat="1" ht="35" customHeight="1" x14ac:dyDescent="0.25">
      <c r="B39" s="273">
        <v>1128707</v>
      </c>
      <c r="C39" s="220"/>
      <c r="D39" s="50" t="s">
        <v>201</v>
      </c>
      <c r="E39" s="191">
        <v>348000</v>
      </c>
      <c r="F39" s="274">
        <v>614397</v>
      </c>
    </row>
    <row r="40" spans="2:6" s="8" customFormat="1" ht="35" customHeight="1" x14ac:dyDescent="0.25">
      <c r="B40" s="273">
        <v>40678</v>
      </c>
      <c r="C40" s="220"/>
      <c r="D40" s="50" t="s">
        <v>337</v>
      </c>
      <c r="E40" s="191">
        <v>12000</v>
      </c>
      <c r="F40" s="274">
        <v>19538</v>
      </c>
    </row>
    <row r="41" spans="2:6" s="8" customFormat="1" ht="35" customHeight="1" x14ac:dyDescent="0.25">
      <c r="B41" s="273" t="s">
        <v>82</v>
      </c>
      <c r="C41" s="220"/>
      <c r="D41" s="50" t="s">
        <v>336</v>
      </c>
      <c r="E41" s="191">
        <v>39000</v>
      </c>
      <c r="F41" s="274">
        <v>38000</v>
      </c>
    </row>
    <row r="42" spans="2:6" s="8" customFormat="1" ht="35" customHeight="1" x14ac:dyDescent="0.25">
      <c r="B42" s="273">
        <v>90945</v>
      </c>
      <c r="C42" s="220"/>
      <c r="D42" s="50" t="s">
        <v>110</v>
      </c>
      <c r="E42" s="191" t="s">
        <v>82</v>
      </c>
      <c r="F42" s="274">
        <v>61070</v>
      </c>
    </row>
    <row r="43" spans="2:6" s="8" customFormat="1" ht="35" customHeight="1" x14ac:dyDescent="0.25">
      <c r="B43" s="273">
        <v>453345</v>
      </c>
      <c r="C43" s="220"/>
      <c r="D43" s="50" t="s">
        <v>109</v>
      </c>
      <c r="E43" s="191">
        <v>576000</v>
      </c>
      <c r="F43" s="274">
        <v>167639</v>
      </c>
    </row>
    <row r="44" spans="2:6" s="8" customFormat="1" ht="35" customHeight="1" x14ac:dyDescent="0.25">
      <c r="B44" s="273">
        <v>2011905</v>
      </c>
      <c r="C44" s="220"/>
      <c r="D44" s="50" t="s">
        <v>197</v>
      </c>
      <c r="E44" s="191">
        <v>1134500</v>
      </c>
      <c r="F44" s="274">
        <v>2015707</v>
      </c>
    </row>
    <row r="45" spans="2:6" s="8" customFormat="1" ht="35" customHeight="1" x14ac:dyDescent="0.25">
      <c r="B45" s="273">
        <v>8133</v>
      </c>
      <c r="C45" s="220"/>
      <c r="D45" s="50" t="s">
        <v>503</v>
      </c>
      <c r="E45" s="191">
        <v>10000</v>
      </c>
      <c r="F45" s="274">
        <v>35862</v>
      </c>
    </row>
    <row r="46" spans="2:6" s="8" customFormat="1" ht="35" customHeight="1" x14ac:dyDescent="0.25">
      <c r="B46" s="273">
        <v>10764</v>
      </c>
      <c r="C46" s="220"/>
      <c r="D46" s="50" t="s">
        <v>285</v>
      </c>
      <c r="E46" s="191" t="s">
        <v>82</v>
      </c>
      <c r="F46" s="274">
        <v>7420</v>
      </c>
    </row>
    <row r="47" spans="2:6" s="8" customFormat="1" ht="35" customHeight="1" x14ac:dyDescent="0.25">
      <c r="B47" s="293">
        <f>SUM(B32:B46)</f>
        <v>21836301</v>
      </c>
      <c r="C47" s="282"/>
      <c r="D47" s="282" t="s">
        <v>196</v>
      </c>
      <c r="E47" s="232">
        <f>SUM(E32:E46)</f>
        <v>10080500</v>
      </c>
      <c r="F47" s="290">
        <f>SUM(F32:F46)</f>
        <v>15203457</v>
      </c>
    </row>
    <row r="48" spans="2:6" s="8" customFormat="1" ht="35" customHeight="1" x14ac:dyDescent="0.25">
      <c r="B48" s="292"/>
      <c r="C48" s="280" t="s">
        <v>11</v>
      </c>
      <c r="D48" s="281" t="s">
        <v>195</v>
      </c>
      <c r="E48" s="198"/>
      <c r="F48" s="289"/>
    </row>
    <row r="49" spans="2:6" s="8" customFormat="1" ht="35" customHeight="1" x14ac:dyDescent="0.25">
      <c r="B49" s="273">
        <v>10390602</v>
      </c>
      <c r="C49" s="220"/>
      <c r="D49" s="50" t="s">
        <v>139</v>
      </c>
      <c r="E49" s="191">
        <v>14708000</v>
      </c>
      <c r="F49" s="274">
        <v>11885298</v>
      </c>
    </row>
    <row r="50" spans="2:6" s="8" customFormat="1" ht="35" customHeight="1" x14ac:dyDescent="0.25">
      <c r="B50" s="293">
        <f>SUM(B48:B49)</f>
        <v>10390602</v>
      </c>
      <c r="C50" s="282"/>
      <c r="D50" s="282" t="s">
        <v>194</v>
      </c>
      <c r="E50" s="232">
        <f>SUM(E48:E49)</f>
        <v>14708000</v>
      </c>
      <c r="F50" s="290">
        <f>SUM(F48:F49)</f>
        <v>11885298</v>
      </c>
    </row>
    <row r="51" spans="2:6" s="8" customFormat="1" ht="35" customHeight="1" x14ac:dyDescent="0.25">
      <c r="B51" s="292"/>
      <c r="C51" s="283" t="s">
        <v>12</v>
      </c>
      <c r="D51" s="281" t="s">
        <v>193</v>
      </c>
      <c r="E51" s="198"/>
      <c r="F51" s="289"/>
    </row>
    <row r="52" spans="2:6" s="8" customFormat="1" ht="35" customHeight="1" x14ac:dyDescent="0.25">
      <c r="B52" s="273">
        <v>1686319</v>
      </c>
      <c r="C52" s="220"/>
      <c r="D52" s="50" t="s">
        <v>137</v>
      </c>
      <c r="E52" s="191">
        <v>66000</v>
      </c>
      <c r="F52" s="274">
        <v>117040</v>
      </c>
    </row>
    <row r="53" spans="2:6" s="8" customFormat="1" ht="35" customHeight="1" x14ac:dyDescent="0.25">
      <c r="B53" s="273">
        <v>151765</v>
      </c>
      <c r="C53" s="220"/>
      <c r="D53" s="50" t="s">
        <v>127</v>
      </c>
      <c r="E53" s="191">
        <v>11000</v>
      </c>
      <c r="F53" s="274">
        <v>45157</v>
      </c>
    </row>
    <row r="54" spans="2:6" s="8" customFormat="1" ht="35" customHeight="1" x14ac:dyDescent="0.25">
      <c r="B54" s="273">
        <v>1656664</v>
      </c>
      <c r="C54" s="220"/>
      <c r="D54" s="50" t="s">
        <v>502</v>
      </c>
      <c r="E54" s="191">
        <v>275500</v>
      </c>
      <c r="F54" s="274">
        <v>905118</v>
      </c>
    </row>
    <row r="55" spans="2:6" s="8" customFormat="1" ht="35" customHeight="1" x14ac:dyDescent="0.25">
      <c r="B55" s="273">
        <v>552373</v>
      </c>
      <c r="C55" s="220"/>
      <c r="D55" s="50" t="s">
        <v>100</v>
      </c>
      <c r="E55" s="191" t="s">
        <v>82</v>
      </c>
      <c r="F55" s="274">
        <v>1525718</v>
      </c>
    </row>
    <row r="56" spans="2:6" s="8" customFormat="1" ht="35" customHeight="1" x14ac:dyDescent="0.25">
      <c r="B56" s="293">
        <f>SUM(B52:B55)</f>
        <v>4047121</v>
      </c>
      <c r="C56" s="282"/>
      <c r="D56" s="282" t="s">
        <v>189</v>
      </c>
      <c r="E56" s="232">
        <f>SUM(E52:E54)</f>
        <v>352500</v>
      </c>
      <c r="F56" s="290">
        <f>SUM(F52:F55)</f>
        <v>2593033</v>
      </c>
    </row>
    <row r="57" spans="2:6" s="8" customFormat="1" ht="35" customHeight="1" x14ac:dyDescent="0.25">
      <c r="B57" s="292"/>
      <c r="C57" s="283" t="s">
        <v>16</v>
      </c>
      <c r="D57" s="281" t="s">
        <v>188</v>
      </c>
      <c r="E57" s="198"/>
      <c r="F57" s="289"/>
    </row>
    <row r="58" spans="2:6" s="8" customFormat="1" ht="35" customHeight="1" x14ac:dyDescent="0.25">
      <c r="B58" s="273">
        <v>3979242</v>
      </c>
      <c r="C58" s="220"/>
      <c r="D58" s="50" t="s">
        <v>151</v>
      </c>
      <c r="E58" s="191">
        <v>3994000</v>
      </c>
      <c r="F58" s="274">
        <v>21779</v>
      </c>
    </row>
    <row r="59" spans="2:6" s="8" customFormat="1" ht="35" customHeight="1" x14ac:dyDescent="0.25">
      <c r="B59" s="273">
        <v>1434521</v>
      </c>
      <c r="C59" s="220"/>
      <c r="D59" s="50" t="s">
        <v>186</v>
      </c>
      <c r="E59" s="191">
        <v>982000</v>
      </c>
      <c r="F59" s="274">
        <v>718131</v>
      </c>
    </row>
    <row r="60" spans="2:6" s="8" customFormat="1" ht="35" customHeight="1" x14ac:dyDescent="0.25">
      <c r="B60" s="273">
        <v>7552187</v>
      </c>
      <c r="C60" s="220"/>
      <c r="D60" s="50" t="s">
        <v>597</v>
      </c>
      <c r="E60" s="191">
        <v>5435630</v>
      </c>
      <c r="F60" s="274">
        <v>5358842</v>
      </c>
    </row>
    <row r="61" spans="2:6" s="8" customFormat="1" ht="35" customHeight="1" x14ac:dyDescent="0.25">
      <c r="B61" s="273">
        <v>39077</v>
      </c>
      <c r="C61" s="220"/>
      <c r="D61" s="50" t="s">
        <v>501</v>
      </c>
      <c r="E61" s="191">
        <v>112370</v>
      </c>
      <c r="F61" s="274">
        <v>39632</v>
      </c>
    </row>
    <row r="62" spans="2:6" s="8" customFormat="1" ht="35" customHeight="1" x14ac:dyDescent="0.25">
      <c r="B62" s="273">
        <v>1968371</v>
      </c>
      <c r="C62" s="220"/>
      <c r="D62" s="50" t="s">
        <v>131</v>
      </c>
      <c r="E62" s="191">
        <v>1913000</v>
      </c>
      <c r="F62" s="274">
        <v>1957404</v>
      </c>
    </row>
    <row r="63" spans="2:6" s="8" customFormat="1" ht="35" customHeight="1" x14ac:dyDescent="0.25">
      <c r="B63" s="273">
        <v>443718</v>
      </c>
      <c r="C63" s="220"/>
      <c r="D63" s="50" t="s">
        <v>500</v>
      </c>
      <c r="E63" s="191">
        <v>234000</v>
      </c>
      <c r="F63" s="274">
        <v>154373</v>
      </c>
    </row>
    <row r="64" spans="2:6" s="8" customFormat="1" ht="35" customHeight="1" x14ac:dyDescent="0.25">
      <c r="B64" s="293">
        <f>SUM(B58:B63)</f>
        <v>15417116</v>
      </c>
      <c r="C64" s="282"/>
      <c r="D64" s="282" t="s">
        <v>182</v>
      </c>
      <c r="E64" s="232">
        <f>SUM(E58:E63)</f>
        <v>12671000</v>
      </c>
      <c r="F64" s="290">
        <f>SUM(F58:F63)</f>
        <v>8250161</v>
      </c>
    </row>
    <row r="65" spans="2:6" s="8" customFormat="1" ht="35" customHeight="1" x14ac:dyDescent="0.25">
      <c r="B65" s="292"/>
      <c r="C65" s="283" t="s">
        <v>43</v>
      </c>
      <c r="D65" s="285" t="s">
        <v>499</v>
      </c>
      <c r="E65" s="198"/>
      <c r="F65" s="289"/>
    </row>
    <row r="66" spans="2:6" s="8" customFormat="1" ht="35" customHeight="1" x14ac:dyDescent="0.25">
      <c r="B66" s="273">
        <v>20000</v>
      </c>
      <c r="C66" s="219"/>
      <c r="D66" s="50" t="s">
        <v>603</v>
      </c>
      <c r="E66" s="191">
        <v>20000</v>
      </c>
      <c r="F66" s="274">
        <v>35622</v>
      </c>
    </row>
    <row r="67" spans="2:6" s="8" customFormat="1" ht="35" customHeight="1" x14ac:dyDescent="0.25">
      <c r="B67" s="273">
        <v>974314</v>
      </c>
      <c r="C67" s="220"/>
      <c r="D67" s="50" t="s">
        <v>144</v>
      </c>
      <c r="E67" s="191">
        <v>62000</v>
      </c>
      <c r="F67" s="274">
        <v>219401</v>
      </c>
    </row>
    <row r="68" spans="2:6" s="8" customFormat="1" ht="35" customHeight="1" x14ac:dyDescent="0.25">
      <c r="B68" s="273">
        <v>13893</v>
      </c>
      <c r="C68" s="220"/>
      <c r="D68" s="50" t="s">
        <v>179</v>
      </c>
      <c r="E68" s="191">
        <v>25000</v>
      </c>
      <c r="F68" s="274">
        <v>18861</v>
      </c>
    </row>
    <row r="69" spans="2:6" s="8" customFormat="1" ht="35" customHeight="1" x14ac:dyDescent="0.25">
      <c r="B69" s="273">
        <v>90415</v>
      </c>
      <c r="C69" s="220"/>
      <c r="D69" s="50" t="s">
        <v>178</v>
      </c>
      <c r="E69" s="191">
        <v>13000</v>
      </c>
      <c r="F69" s="274">
        <v>58914</v>
      </c>
    </row>
    <row r="70" spans="2:6" s="8" customFormat="1" ht="35" customHeight="1" x14ac:dyDescent="0.25">
      <c r="B70" s="273">
        <v>496010</v>
      </c>
      <c r="C70" s="220"/>
      <c r="D70" s="50" t="s">
        <v>123</v>
      </c>
      <c r="E70" s="191">
        <v>25000</v>
      </c>
      <c r="F70" s="274">
        <v>307061</v>
      </c>
    </row>
    <row r="71" spans="2:6" s="8" customFormat="1" ht="35" customHeight="1" x14ac:dyDescent="0.25">
      <c r="B71" s="273">
        <v>2145283</v>
      </c>
      <c r="C71" s="220"/>
      <c r="D71" s="50" t="s">
        <v>116</v>
      </c>
      <c r="E71" s="191">
        <v>643000</v>
      </c>
      <c r="F71" s="274">
        <v>1105534</v>
      </c>
    </row>
    <row r="72" spans="2:6" s="8" customFormat="1" ht="35" customHeight="1" x14ac:dyDescent="0.25">
      <c r="B72" s="273">
        <v>87532</v>
      </c>
      <c r="C72" s="220"/>
      <c r="D72" s="50" t="s">
        <v>112</v>
      </c>
      <c r="E72" s="191">
        <v>28000</v>
      </c>
      <c r="F72" s="274">
        <v>115729</v>
      </c>
    </row>
    <row r="73" spans="2:6" s="8" customFormat="1" ht="35" customHeight="1" x14ac:dyDescent="0.25">
      <c r="B73" s="273">
        <v>165000</v>
      </c>
      <c r="C73" s="220"/>
      <c r="D73" s="50" t="s">
        <v>498</v>
      </c>
      <c r="E73" s="191">
        <v>165000</v>
      </c>
      <c r="F73" s="274">
        <v>165000</v>
      </c>
    </row>
    <row r="74" spans="2:6" s="8" customFormat="1" ht="35" customHeight="1" x14ac:dyDescent="0.25">
      <c r="B74" s="273">
        <v>435059</v>
      </c>
      <c r="C74" s="220"/>
      <c r="D74" s="50" t="s">
        <v>321</v>
      </c>
      <c r="E74" s="191">
        <v>31000</v>
      </c>
      <c r="F74" s="274">
        <v>372483</v>
      </c>
    </row>
    <row r="75" spans="2:6" s="8" customFormat="1" ht="35" customHeight="1" x14ac:dyDescent="0.25">
      <c r="B75" s="293">
        <f>SUM(B66:B74)</f>
        <v>4427506</v>
      </c>
      <c r="C75" s="282"/>
      <c r="D75" s="282" t="s">
        <v>176</v>
      </c>
      <c r="E75" s="232">
        <f>SUM(E66:E74)</f>
        <v>1012000</v>
      </c>
      <c r="F75" s="290">
        <f>SUM(F66:F74)</f>
        <v>2398605</v>
      </c>
    </row>
    <row r="76" spans="2:6" s="8" customFormat="1" ht="35" customHeight="1" x14ac:dyDescent="0.25">
      <c r="B76" s="292"/>
      <c r="C76" s="283" t="s">
        <v>17</v>
      </c>
      <c r="D76" s="281" t="s">
        <v>175</v>
      </c>
      <c r="E76" s="198"/>
      <c r="F76" s="289"/>
    </row>
    <row r="77" spans="2:6" s="8" customFormat="1" ht="35" customHeight="1" x14ac:dyDescent="0.25">
      <c r="B77" s="273">
        <v>36383</v>
      </c>
      <c r="C77" s="220"/>
      <c r="D77" s="50" t="s">
        <v>142</v>
      </c>
      <c r="E77" s="191">
        <v>26000</v>
      </c>
      <c r="F77" s="274">
        <v>5299</v>
      </c>
    </row>
    <row r="78" spans="2:6" s="8" customFormat="1" ht="35" customHeight="1" x14ac:dyDescent="0.25">
      <c r="B78" s="293">
        <f>SUM(B77:B77)</f>
        <v>36383</v>
      </c>
      <c r="C78" s="282"/>
      <c r="D78" s="282" t="s">
        <v>173</v>
      </c>
      <c r="E78" s="232">
        <f>SUM(E77:E77)</f>
        <v>26000</v>
      </c>
      <c r="F78" s="290">
        <f>SUM(F77:F77)</f>
        <v>5299</v>
      </c>
    </row>
    <row r="79" spans="2:6" s="8" customFormat="1" ht="35" customHeight="1" x14ac:dyDescent="0.25">
      <c r="B79" s="292"/>
      <c r="C79" s="280" t="s">
        <v>19</v>
      </c>
      <c r="D79" s="281" t="s">
        <v>172</v>
      </c>
      <c r="E79" s="198"/>
      <c r="F79" s="289"/>
    </row>
    <row r="80" spans="2:6" s="8" customFormat="1" ht="35" customHeight="1" x14ac:dyDescent="0.25">
      <c r="B80" s="273">
        <v>14000</v>
      </c>
      <c r="C80" s="286"/>
      <c r="D80" s="50" t="s">
        <v>496</v>
      </c>
      <c r="E80" s="191">
        <v>14000</v>
      </c>
      <c r="F80" s="274">
        <v>17500</v>
      </c>
    </row>
    <row r="81" spans="2:6" s="8" customFormat="1" ht="35" customHeight="1" x14ac:dyDescent="0.25">
      <c r="B81" s="273">
        <v>1791067</v>
      </c>
      <c r="C81" s="220"/>
      <c r="D81" s="50" t="s">
        <v>141</v>
      </c>
      <c r="E81" s="191">
        <v>374000</v>
      </c>
      <c r="F81" s="274">
        <v>866393</v>
      </c>
    </row>
    <row r="82" spans="2:6" s="8" customFormat="1" ht="35" customHeight="1" x14ac:dyDescent="0.25">
      <c r="B82" s="293">
        <f>SUM(B80:B81)</f>
        <v>1805067</v>
      </c>
      <c r="C82" s="282"/>
      <c r="D82" s="287" t="s">
        <v>170</v>
      </c>
      <c r="E82" s="232">
        <f>SUM(E80:E81)</f>
        <v>388000</v>
      </c>
      <c r="F82" s="290">
        <f>SUM(F80:F81)</f>
        <v>883893</v>
      </c>
    </row>
    <row r="83" spans="2:6" s="8" customFormat="1" ht="35" customHeight="1" x14ac:dyDescent="0.25">
      <c r="B83" s="292"/>
      <c r="C83" s="283" t="s">
        <v>22</v>
      </c>
      <c r="D83" s="281" t="s">
        <v>166</v>
      </c>
      <c r="E83" s="198"/>
      <c r="F83" s="289"/>
    </row>
    <row r="84" spans="2:6" s="8" customFormat="1" ht="35" customHeight="1" x14ac:dyDescent="0.25">
      <c r="B84" s="273">
        <v>478373</v>
      </c>
      <c r="C84" s="219"/>
      <c r="D84" s="50" t="s">
        <v>165</v>
      </c>
      <c r="E84" s="191">
        <v>234000</v>
      </c>
      <c r="F84" s="274">
        <v>120088</v>
      </c>
    </row>
    <row r="85" spans="2:6" s="8" customFormat="1" ht="35" customHeight="1" x14ac:dyDescent="0.25">
      <c r="B85" s="273">
        <v>30671</v>
      </c>
      <c r="C85" s="219"/>
      <c r="D85" s="50" t="s">
        <v>164</v>
      </c>
      <c r="E85" s="191">
        <v>5000</v>
      </c>
      <c r="F85" s="274">
        <v>65663</v>
      </c>
    </row>
    <row r="86" spans="2:6" s="8" customFormat="1" ht="35" customHeight="1" x14ac:dyDescent="0.25">
      <c r="B86" s="273">
        <v>69025</v>
      </c>
      <c r="C86" s="50"/>
      <c r="D86" s="50" t="s">
        <v>97</v>
      </c>
      <c r="E86" s="191">
        <v>62000</v>
      </c>
      <c r="F86" s="274">
        <v>135289</v>
      </c>
    </row>
    <row r="87" spans="2:6" s="8" customFormat="1" ht="35" customHeight="1" x14ac:dyDescent="0.25">
      <c r="B87" s="293">
        <f>SUM(B84:B86)</f>
        <v>578069</v>
      </c>
      <c r="C87" s="282"/>
      <c r="D87" s="282" t="s">
        <v>162</v>
      </c>
      <c r="E87" s="232">
        <f>SUM(E84:E86)</f>
        <v>301000</v>
      </c>
      <c r="F87" s="290">
        <f>SUM(F84:F86)</f>
        <v>321040</v>
      </c>
    </row>
    <row r="88" spans="2:6" s="8" customFormat="1" ht="35" customHeight="1" x14ac:dyDescent="0.25">
      <c r="B88" s="292"/>
      <c r="C88" s="283" t="s">
        <v>23</v>
      </c>
      <c r="D88" s="281" t="s">
        <v>161</v>
      </c>
      <c r="E88" s="198"/>
      <c r="F88" s="289"/>
    </row>
    <row r="89" spans="2:6" s="8" customFormat="1" ht="35" customHeight="1" x14ac:dyDescent="0.25">
      <c r="B89" s="273"/>
      <c r="C89" s="219"/>
      <c r="D89" s="112" t="s">
        <v>495</v>
      </c>
      <c r="E89" s="223"/>
      <c r="F89" s="291"/>
    </row>
    <row r="90" spans="2:6" s="8" customFormat="1" ht="35" customHeight="1" x14ac:dyDescent="0.25">
      <c r="B90" s="273">
        <v>10233</v>
      </c>
      <c r="C90" s="52"/>
      <c r="D90" s="112" t="s">
        <v>494</v>
      </c>
      <c r="E90" s="191" t="s">
        <v>82</v>
      </c>
      <c r="F90" s="274">
        <v>28000</v>
      </c>
    </row>
    <row r="91" spans="2:6" s="8" customFormat="1" ht="35" customHeight="1" x14ac:dyDescent="0.25">
      <c r="B91" s="273">
        <v>224035</v>
      </c>
      <c r="C91" s="220"/>
      <c r="D91" s="50" t="s">
        <v>143</v>
      </c>
      <c r="E91" s="191">
        <v>17000</v>
      </c>
      <c r="F91" s="274">
        <v>85911</v>
      </c>
    </row>
    <row r="92" spans="2:6" s="8" customFormat="1" ht="35" customHeight="1" x14ac:dyDescent="0.25">
      <c r="B92" s="273" t="s">
        <v>82</v>
      </c>
      <c r="C92" s="220"/>
      <c r="D92" s="50" t="s">
        <v>493</v>
      </c>
      <c r="E92" s="191" t="s">
        <v>82</v>
      </c>
      <c r="F92" s="274">
        <v>24807</v>
      </c>
    </row>
    <row r="93" spans="2:6" s="8" customFormat="1" ht="35" customHeight="1" x14ac:dyDescent="0.25">
      <c r="B93" s="273">
        <v>1438839</v>
      </c>
      <c r="C93" s="220"/>
      <c r="D93" s="50" t="s">
        <v>118</v>
      </c>
      <c r="E93" s="191" t="s">
        <v>82</v>
      </c>
      <c r="F93" s="274">
        <v>84183</v>
      </c>
    </row>
    <row r="94" spans="2:6" s="8" customFormat="1" ht="35" customHeight="1" x14ac:dyDescent="0.25">
      <c r="B94" s="273">
        <v>320988</v>
      </c>
      <c r="C94" s="220"/>
      <c r="D94" s="50" t="s">
        <v>492</v>
      </c>
      <c r="E94" s="191">
        <v>100000</v>
      </c>
      <c r="F94" s="274">
        <v>94443</v>
      </c>
    </row>
    <row r="95" spans="2:6" s="8" customFormat="1" ht="35" customHeight="1" x14ac:dyDescent="0.25">
      <c r="B95" s="273">
        <v>56356</v>
      </c>
      <c r="C95" s="220"/>
      <c r="D95" s="50" t="s">
        <v>306</v>
      </c>
      <c r="E95" s="191" t="s">
        <v>82</v>
      </c>
      <c r="F95" s="274">
        <v>115194</v>
      </c>
    </row>
    <row r="96" spans="2:6" s="8" customFormat="1" ht="35" customHeight="1" x14ac:dyDescent="0.25">
      <c r="B96" s="273" t="s">
        <v>82</v>
      </c>
      <c r="C96" s="220"/>
      <c r="D96" s="50" t="s">
        <v>94</v>
      </c>
      <c r="E96" s="191" t="s">
        <v>82</v>
      </c>
      <c r="F96" s="274">
        <v>7839</v>
      </c>
    </row>
    <row r="97" spans="2:6" s="8" customFormat="1" ht="35" customHeight="1" x14ac:dyDescent="0.25">
      <c r="B97" s="293">
        <f>SUM(B90:B95)</f>
        <v>2050451</v>
      </c>
      <c r="C97" s="282"/>
      <c r="D97" s="282" t="s">
        <v>160</v>
      </c>
      <c r="E97" s="232">
        <f>SUM(E90:E94)</f>
        <v>117000</v>
      </c>
      <c r="F97" s="290">
        <f>SUM(F90:F96)</f>
        <v>440377</v>
      </c>
    </row>
    <row r="98" spans="2:6" s="8" customFormat="1" ht="35" customHeight="1" thickBot="1" x14ac:dyDescent="0.3">
      <c r="B98" s="275">
        <f>SUM(B22+B30+B47+B50+B56+B64+B75+B78+B82+B87+B97)</f>
        <v>71999257</v>
      </c>
      <c r="C98" s="288"/>
      <c r="D98" s="276" t="s">
        <v>81</v>
      </c>
      <c r="E98" s="277">
        <f>SUM(E22+E30+E47+E50+E56+E64+E75+E78+E82+E87+E97)</f>
        <v>44000000</v>
      </c>
      <c r="F98" s="278">
        <f>SUM(F22+F30+F47+F50+F56+F64+F75+F78+F82+F87+F97)</f>
        <v>47716475</v>
      </c>
    </row>
    <row r="99" spans="2:6" s="8" customFormat="1" ht="21.75" customHeight="1" thickTop="1" x14ac:dyDescent="0.25">
      <c r="B99" s="358"/>
      <c r="C99" s="358"/>
      <c r="D99" s="358"/>
      <c r="E99" s="358"/>
      <c r="F99" s="358"/>
    </row>
    <row r="100" spans="2:6" ht="18" customHeight="1" x14ac:dyDescent="0.8">
      <c r="B100" s="349"/>
      <c r="C100" s="349"/>
      <c r="D100" s="349"/>
      <c r="E100" s="349"/>
      <c r="F100" s="349"/>
    </row>
    <row r="101" spans="2:6" ht="18" customHeight="1" x14ac:dyDescent="0.8">
      <c r="B101" s="349"/>
      <c r="C101" s="349"/>
      <c r="D101" s="349"/>
      <c r="E101" s="349"/>
      <c r="F101" s="349"/>
    </row>
    <row r="102" spans="2:6" ht="18" customHeight="1" x14ac:dyDescent="0.8">
      <c r="B102" s="349"/>
      <c r="C102" s="349"/>
      <c r="D102" s="349"/>
      <c r="E102" s="349"/>
      <c r="F102" s="349"/>
    </row>
    <row r="104" spans="2:6" s="8" customFormat="1" ht="19.5" customHeight="1" x14ac:dyDescent="0.8">
      <c r="B104" s="7"/>
      <c r="C104" s="7"/>
      <c r="D104" s="12" t="s">
        <v>491</v>
      </c>
      <c r="E104" s="7"/>
      <c r="F104" s="7"/>
    </row>
    <row r="129" ht="8.25" customHeight="1" x14ac:dyDescent="0.8"/>
  </sheetData>
  <mergeCells count="10">
    <mergeCell ref="H5:I5"/>
    <mergeCell ref="B100:F100"/>
    <mergeCell ref="B101:F101"/>
    <mergeCell ref="B102:F102"/>
    <mergeCell ref="B1:F1"/>
    <mergeCell ref="B99:F99"/>
    <mergeCell ref="B2:E2"/>
    <mergeCell ref="B3:E3"/>
    <mergeCell ref="E5:F5"/>
    <mergeCell ref="C5:D6"/>
  </mergeCells>
  <hyperlinks>
    <hyperlink ref="H5:I5" location="البيانات!A1" display="العودة إلى صفحة البيانات" xr:uid="{05150BF4-9297-4F97-BBD7-7DCE5ACA32DD}"/>
  </hyperlinks>
  <printOptions horizontalCentered="1" gridLinesSet="0"/>
  <pageMargins left="0" right="0.35433070866141736" top="0.19685039370078741" bottom="0.39370078740157483" header="0.51181102362204722" footer="0.51181102362204722"/>
  <pageSetup paperSize="9" orientation="portrait" horizontalDpi="4294967292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E3DB-82E4-445B-AD0B-BC1C5106BD5C}">
  <dimension ref="B1:H115"/>
  <sheetViews>
    <sheetView showGridLines="0" rightToLeft="1" zoomScale="90" zoomScaleNormal="90" workbookViewId="0">
      <selection activeCell="G5" sqref="G5:H5"/>
    </sheetView>
  </sheetViews>
  <sheetFormatPr defaultColWidth="9.1796875" defaultRowHeight="20.5" x14ac:dyDescent="0.8"/>
  <cols>
    <col min="1" max="1" width="9.1796875" style="7"/>
    <col min="2" max="2" width="22" style="7" customWidth="1"/>
    <col min="3" max="3" width="32.1796875" style="7" customWidth="1"/>
    <col min="4" max="4" width="19.81640625" style="7" bestFit="1" customWidth="1"/>
    <col min="5" max="5" width="15.7265625" style="7" customWidth="1"/>
    <col min="6" max="7" width="9.1796875" style="7"/>
    <col min="8" max="8" width="14.7265625" style="7" customWidth="1"/>
    <col min="9" max="16384" width="9.1796875" style="7"/>
  </cols>
  <sheetData>
    <row r="1" spans="2:8" x14ac:dyDescent="0.8">
      <c r="B1" s="366" t="s">
        <v>528</v>
      </c>
      <c r="C1" s="366"/>
      <c r="D1" s="366"/>
      <c r="E1" s="366"/>
    </row>
    <row r="2" spans="2:8" ht="24" customHeight="1" x14ac:dyDescent="0.8">
      <c r="B2" s="347" t="s">
        <v>527</v>
      </c>
      <c r="C2" s="347"/>
      <c r="D2" s="347"/>
      <c r="E2" s="347"/>
    </row>
    <row r="3" spans="2:8" ht="24" customHeight="1" x14ac:dyDescent="0.8">
      <c r="B3" s="347" t="s">
        <v>278</v>
      </c>
      <c r="C3" s="347"/>
      <c r="D3" s="347"/>
      <c r="E3" s="347"/>
    </row>
    <row r="4" spans="2:8" x14ac:dyDescent="0.8">
      <c r="B4" s="143"/>
      <c r="C4" s="143"/>
      <c r="D4" s="143"/>
      <c r="E4" s="146" t="s">
        <v>120</v>
      </c>
    </row>
    <row r="5" spans="2:8" ht="30" customHeight="1" x14ac:dyDescent="0.95">
      <c r="B5" s="82" t="s">
        <v>664</v>
      </c>
      <c r="C5" s="341" t="s">
        <v>3</v>
      </c>
      <c r="D5" s="367" t="s">
        <v>76</v>
      </c>
      <c r="E5" s="368"/>
      <c r="G5" s="330" t="s">
        <v>593</v>
      </c>
      <c r="H5" s="330"/>
    </row>
    <row r="6" spans="2:8" ht="30" customHeight="1" x14ac:dyDescent="0.95">
      <c r="B6" s="83" t="s">
        <v>662</v>
      </c>
      <c r="C6" s="342"/>
      <c r="D6" s="243" t="s">
        <v>4</v>
      </c>
      <c r="E6" s="243" t="s">
        <v>2</v>
      </c>
    </row>
    <row r="7" spans="2:8" ht="35" customHeight="1" x14ac:dyDescent="0.8">
      <c r="B7" s="203"/>
      <c r="C7" s="149" t="s">
        <v>526</v>
      </c>
      <c r="D7" s="150"/>
      <c r="E7" s="148"/>
    </row>
    <row r="8" spans="2:8" s="8" customFormat="1" ht="35" customHeight="1" x14ac:dyDescent="0.25">
      <c r="B8" s="294"/>
      <c r="C8" s="147" t="s">
        <v>525</v>
      </c>
      <c r="D8" s="295"/>
      <c r="E8" s="296"/>
    </row>
    <row r="9" spans="2:8" s="8" customFormat="1" ht="35" customHeight="1" x14ac:dyDescent="0.25">
      <c r="B9" s="253">
        <v>18758992</v>
      </c>
      <c r="C9" s="11" t="s">
        <v>524</v>
      </c>
      <c r="D9" s="297">
        <v>8265109</v>
      </c>
      <c r="E9" s="253">
        <v>10478929</v>
      </c>
    </row>
    <row r="10" spans="2:8" s="8" customFormat="1" ht="35" customHeight="1" x14ac:dyDescent="0.25">
      <c r="B10" s="253">
        <v>6693573</v>
      </c>
      <c r="C10" s="144" t="s">
        <v>523</v>
      </c>
      <c r="D10" s="297">
        <v>6166608</v>
      </c>
      <c r="E10" s="253">
        <v>4438233</v>
      </c>
    </row>
    <row r="11" spans="2:8" s="8" customFormat="1" ht="35" customHeight="1" x14ac:dyDescent="0.25">
      <c r="B11" s="253">
        <v>7285452</v>
      </c>
      <c r="C11" s="11" t="s">
        <v>522</v>
      </c>
      <c r="D11" s="297">
        <v>2375837</v>
      </c>
      <c r="E11" s="253">
        <v>7425933</v>
      </c>
    </row>
    <row r="12" spans="2:8" s="8" customFormat="1" ht="35" customHeight="1" x14ac:dyDescent="0.25">
      <c r="B12" s="253">
        <v>3839532</v>
      </c>
      <c r="C12" s="11" t="s">
        <v>521</v>
      </c>
      <c r="D12" s="297">
        <v>4591070</v>
      </c>
      <c r="E12" s="253">
        <v>4909955</v>
      </c>
    </row>
    <row r="13" spans="2:8" ht="35" customHeight="1" x14ac:dyDescent="0.8">
      <c r="B13" s="233">
        <f>SUM(B9:B12)</f>
        <v>36577549</v>
      </c>
      <c r="C13" s="98" t="s">
        <v>520</v>
      </c>
      <c r="D13" s="298">
        <f>SUM(D9:D12)</f>
        <v>21398624</v>
      </c>
      <c r="E13" s="299">
        <f>SUM(E9:E12)</f>
        <v>27253050</v>
      </c>
    </row>
    <row r="14" spans="2:8" ht="35" customHeight="1" x14ac:dyDescent="0.8">
      <c r="B14" s="203"/>
      <c r="C14" s="149" t="s">
        <v>519</v>
      </c>
      <c r="D14" s="300"/>
      <c r="E14" s="238"/>
    </row>
    <row r="15" spans="2:8" ht="35" customHeight="1" x14ac:dyDescent="0.8">
      <c r="B15" s="253">
        <v>17352237</v>
      </c>
      <c r="C15" s="93" t="s">
        <v>518</v>
      </c>
      <c r="D15" s="301">
        <v>6738961</v>
      </c>
      <c r="E15" s="252">
        <v>7965415</v>
      </c>
    </row>
    <row r="16" spans="2:8" ht="35" customHeight="1" x14ac:dyDescent="0.8">
      <c r="B16" s="253">
        <v>76945</v>
      </c>
      <c r="C16" s="93" t="s">
        <v>517</v>
      </c>
      <c r="D16" s="301">
        <v>10049</v>
      </c>
      <c r="E16" s="252">
        <v>75222</v>
      </c>
    </row>
    <row r="17" spans="2:6" ht="35" customHeight="1" x14ac:dyDescent="0.8">
      <c r="B17" s="232">
        <f>SUM(B15:B16)</f>
        <v>17429182</v>
      </c>
      <c r="C17" s="97" t="s">
        <v>516</v>
      </c>
      <c r="D17" s="302">
        <f>SUM(D15:D16)</f>
        <v>6749010</v>
      </c>
      <c r="E17" s="303">
        <f>SUM(E15:E16)</f>
        <v>8040637</v>
      </c>
      <c r="F17" s="77"/>
    </row>
    <row r="18" spans="2:6" s="8" customFormat="1" ht="35" customHeight="1" x14ac:dyDescent="0.25">
      <c r="B18" s="237"/>
      <c r="C18" s="152" t="s">
        <v>515</v>
      </c>
      <c r="D18" s="262"/>
      <c r="E18" s="237"/>
      <c r="F18" s="44"/>
    </row>
    <row r="19" spans="2:6" s="8" customFormat="1" ht="35" customHeight="1" x14ac:dyDescent="0.25">
      <c r="B19" s="253">
        <v>784426</v>
      </c>
      <c r="C19" s="11" t="s">
        <v>514</v>
      </c>
      <c r="D19" s="297">
        <v>1134345</v>
      </c>
      <c r="E19" s="253">
        <v>890027</v>
      </c>
      <c r="F19" s="44"/>
    </row>
    <row r="20" spans="2:6" s="8" customFormat="1" ht="35" customHeight="1" x14ac:dyDescent="0.25">
      <c r="B20" s="253">
        <v>10040836</v>
      </c>
      <c r="C20" s="11" t="s">
        <v>513</v>
      </c>
      <c r="D20" s="297">
        <v>10508779</v>
      </c>
      <c r="E20" s="253">
        <v>7798673</v>
      </c>
      <c r="F20" s="44"/>
    </row>
    <row r="21" spans="2:6" ht="35" customHeight="1" x14ac:dyDescent="0.8">
      <c r="B21" s="233">
        <f>SUM(B19:B20)</f>
        <v>10825262</v>
      </c>
      <c r="C21" s="97" t="s">
        <v>512</v>
      </c>
      <c r="D21" s="298">
        <f>SUM(D19:D20)</f>
        <v>11643124</v>
      </c>
      <c r="E21" s="299">
        <f>SUM(E19:E20)</f>
        <v>8688700</v>
      </c>
      <c r="F21" s="77"/>
    </row>
    <row r="22" spans="2:6" s="8" customFormat="1" ht="35" customHeight="1" x14ac:dyDescent="0.25">
      <c r="B22" s="203"/>
      <c r="C22" s="151" t="s">
        <v>511</v>
      </c>
      <c r="D22" s="239"/>
      <c r="E22" s="203"/>
      <c r="F22" s="44"/>
    </row>
    <row r="23" spans="2:6" s="8" customFormat="1" ht="35" customHeight="1" x14ac:dyDescent="0.25">
      <c r="B23" s="253">
        <v>7167264</v>
      </c>
      <c r="C23" s="11" t="s">
        <v>510</v>
      </c>
      <c r="D23" s="297">
        <v>4209242</v>
      </c>
      <c r="E23" s="253">
        <v>3734088</v>
      </c>
      <c r="F23" s="44"/>
    </row>
    <row r="24" spans="2:6" ht="35" customHeight="1" x14ac:dyDescent="0.8">
      <c r="B24" s="233">
        <f>SUM(B23)</f>
        <v>7167264</v>
      </c>
      <c r="C24" s="98" t="s">
        <v>509</v>
      </c>
      <c r="D24" s="298">
        <f>SUM(D23)</f>
        <v>4209242</v>
      </c>
      <c r="E24" s="299">
        <f>SUM(E23)</f>
        <v>3734088</v>
      </c>
      <c r="F24" s="77"/>
    </row>
    <row r="25" spans="2:6" ht="35" customHeight="1" x14ac:dyDescent="0.8">
      <c r="B25" s="232">
        <f>SUM(B13+B17+B21+B24)</f>
        <v>71999257</v>
      </c>
      <c r="C25" s="97" t="s">
        <v>81</v>
      </c>
      <c r="D25" s="302">
        <f>SUM(D13+D17+D21+D24)</f>
        <v>44000000</v>
      </c>
      <c r="E25" s="303">
        <f>SUM(E13+E17+E21+E24)</f>
        <v>47716475</v>
      </c>
      <c r="F25" s="77"/>
    </row>
    <row r="26" spans="2:6" x14ac:dyDescent="0.8">
      <c r="B26" s="4"/>
      <c r="C26" s="143"/>
      <c r="D26" s="143"/>
      <c r="E26" s="5"/>
    </row>
    <row r="27" spans="2:6" x14ac:dyDescent="0.8">
      <c r="B27" s="4"/>
      <c r="C27" s="143"/>
      <c r="D27" s="143"/>
      <c r="E27" s="5"/>
    </row>
    <row r="28" spans="2:6" x14ac:dyDescent="0.8">
      <c r="B28" s="4"/>
      <c r="C28" s="143"/>
      <c r="D28" s="143"/>
      <c r="E28" s="5"/>
    </row>
    <row r="29" spans="2:6" x14ac:dyDescent="0.8">
      <c r="B29" s="4"/>
      <c r="C29" s="143"/>
      <c r="D29" s="143"/>
      <c r="E29" s="5"/>
    </row>
    <row r="30" spans="2:6" x14ac:dyDescent="0.8">
      <c r="B30" s="6"/>
      <c r="C30" s="12" t="s">
        <v>508</v>
      </c>
      <c r="D30" s="143"/>
      <c r="E30" s="145"/>
    </row>
    <row r="31" spans="2:6" x14ac:dyDescent="0.8">
      <c r="B31" s="4"/>
      <c r="C31" s="143"/>
      <c r="D31" s="143"/>
      <c r="E31" s="5"/>
    </row>
    <row r="32" spans="2:6" x14ac:dyDescent="0.8">
      <c r="B32" s="4"/>
      <c r="C32" s="143"/>
      <c r="D32" s="143"/>
      <c r="E32" s="5"/>
    </row>
    <row r="33" spans="2:5" x14ac:dyDescent="0.8">
      <c r="B33" s="4"/>
      <c r="C33" s="143"/>
      <c r="D33" s="143"/>
      <c r="E33" s="5"/>
    </row>
    <row r="34" spans="2:5" x14ac:dyDescent="0.8">
      <c r="B34" s="4"/>
      <c r="C34" s="143"/>
      <c r="D34" s="143"/>
      <c r="E34" s="5"/>
    </row>
    <row r="35" spans="2:5" x14ac:dyDescent="0.8">
      <c r="B35" s="4"/>
      <c r="C35" s="143"/>
      <c r="D35" s="143"/>
      <c r="E35" s="5"/>
    </row>
    <row r="36" spans="2:5" x14ac:dyDescent="0.8">
      <c r="B36" s="4"/>
      <c r="C36" s="143"/>
      <c r="D36" s="143"/>
      <c r="E36" s="5"/>
    </row>
    <row r="37" spans="2:5" x14ac:dyDescent="0.8">
      <c r="B37" s="4"/>
      <c r="C37" s="143"/>
      <c r="D37" s="143"/>
      <c r="E37" s="5"/>
    </row>
    <row r="39" spans="2:5" x14ac:dyDescent="0.8">
      <c r="B39" s="4"/>
      <c r="C39" s="143"/>
      <c r="D39" s="143"/>
      <c r="E39" s="5"/>
    </row>
    <row r="40" spans="2:5" x14ac:dyDescent="0.8">
      <c r="B40" s="4"/>
      <c r="C40" s="143"/>
      <c r="D40" s="143"/>
      <c r="E40" s="5"/>
    </row>
    <row r="41" spans="2:5" x14ac:dyDescent="0.8">
      <c r="B41" s="4"/>
      <c r="C41" s="143"/>
      <c r="D41" s="143"/>
      <c r="E41" s="5"/>
    </row>
    <row r="42" spans="2:5" x14ac:dyDescent="0.8">
      <c r="B42" s="4"/>
      <c r="C42" s="143"/>
      <c r="D42" s="143"/>
      <c r="E42" s="143"/>
    </row>
    <row r="43" spans="2:5" x14ac:dyDescent="0.8">
      <c r="B43" s="4"/>
      <c r="C43" s="143"/>
      <c r="D43" s="143"/>
      <c r="E43" s="143"/>
    </row>
    <row r="44" spans="2:5" x14ac:dyDescent="0.8">
      <c r="B44" s="4"/>
      <c r="C44" s="143"/>
      <c r="D44" s="143"/>
      <c r="E44" s="143"/>
    </row>
    <row r="45" spans="2:5" x14ac:dyDescent="0.8">
      <c r="B45" s="4"/>
      <c r="C45" s="143"/>
      <c r="D45" s="143"/>
      <c r="E45" s="143"/>
    </row>
    <row r="46" spans="2:5" x14ac:dyDescent="0.8">
      <c r="B46" s="4"/>
      <c r="C46" s="143"/>
      <c r="D46" s="143"/>
      <c r="E46" s="143"/>
    </row>
    <row r="47" spans="2:5" x14ac:dyDescent="0.8">
      <c r="B47" s="4"/>
      <c r="C47" s="143"/>
      <c r="D47" s="143"/>
      <c r="E47" s="143"/>
    </row>
    <row r="48" spans="2:5" x14ac:dyDescent="0.8">
      <c r="B48" s="4"/>
      <c r="C48" s="143"/>
      <c r="D48" s="143"/>
      <c r="E48" s="143"/>
    </row>
    <row r="49" spans="2:5" x14ac:dyDescent="0.8">
      <c r="B49" s="4"/>
      <c r="C49" s="143"/>
      <c r="D49" s="143"/>
      <c r="E49" s="143"/>
    </row>
    <row r="50" spans="2:5" x14ac:dyDescent="0.8">
      <c r="B50" s="4"/>
      <c r="C50" s="143"/>
      <c r="D50" s="143"/>
      <c r="E50" s="143"/>
    </row>
    <row r="51" spans="2:5" x14ac:dyDescent="0.8">
      <c r="B51" s="4"/>
      <c r="C51" s="143"/>
      <c r="D51" s="143"/>
      <c r="E51" s="143"/>
    </row>
    <row r="52" spans="2:5" x14ac:dyDescent="0.8">
      <c r="B52" s="4"/>
      <c r="C52" s="143"/>
      <c r="D52" s="143"/>
      <c r="E52" s="143"/>
    </row>
    <row r="53" spans="2:5" x14ac:dyDescent="0.8">
      <c r="B53" s="4"/>
      <c r="C53" s="143"/>
      <c r="D53" s="143"/>
      <c r="E53" s="143"/>
    </row>
    <row r="54" spans="2:5" x14ac:dyDescent="0.8">
      <c r="B54" s="4"/>
      <c r="C54" s="143"/>
      <c r="D54" s="143"/>
      <c r="E54" s="143"/>
    </row>
    <row r="55" spans="2:5" x14ac:dyDescent="0.8">
      <c r="B55" s="4"/>
      <c r="C55" s="143"/>
      <c r="D55" s="143"/>
      <c r="E55" s="143"/>
    </row>
    <row r="56" spans="2:5" x14ac:dyDescent="0.8">
      <c r="B56" s="4"/>
      <c r="C56" s="143"/>
      <c r="D56" s="143"/>
      <c r="E56" s="143"/>
    </row>
    <row r="57" spans="2:5" x14ac:dyDescent="0.8">
      <c r="B57" s="4"/>
      <c r="C57" s="143"/>
      <c r="D57" s="143"/>
      <c r="E57" s="143"/>
    </row>
    <row r="58" spans="2:5" x14ac:dyDescent="0.8">
      <c r="B58" s="4"/>
      <c r="C58" s="143"/>
      <c r="D58" s="143"/>
      <c r="E58" s="143"/>
    </row>
    <row r="59" spans="2:5" x14ac:dyDescent="0.8">
      <c r="B59" s="4"/>
      <c r="C59" s="143"/>
      <c r="D59" s="143"/>
      <c r="E59" s="143"/>
    </row>
    <row r="60" spans="2:5" x14ac:dyDescent="0.8">
      <c r="B60" s="4"/>
      <c r="C60" s="143"/>
      <c r="D60" s="143"/>
      <c r="E60" s="143"/>
    </row>
    <row r="61" spans="2:5" x14ac:dyDescent="0.8">
      <c r="B61" s="4"/>
      <c r="C61" s="143"/>
      <c r="D61" s="143"/>
      <c r="E61" s="143"/>
    </row>
    <row r="62" spans="2:5" x14ac:dyDescent="0.8">
      <c r="B62" s="4"/>
      <c r="C62" s="143"/>
      <c r="D62" s="143"/>
      <c r="E62" s="143"/>
    </row>
    <row r="63" spans="2:5" x14ac:dyDescent="0.8">
      <c r="B63" s="4"/>
      <c r="C63" s="143"/>
      <c r="D63" s="143"/>
      <c r="E63" s="143"/>
    </row>
    <row r="64" spans="2:5" x14ac:dyDescent="0.8">
      <c r="B64" s="4"/>
      <c r="C64" s="143"/>
      <c r="D64" s="143"/>
      <c r="E64" s="143"/>
    </row>
    <row r="65" spans="2:5" x14ac:dyDescent="0.8">
      <c r="B65" s="4"/>
      <c r="C65" s="143"/>
      <c r="D65" s="143"/>
      <c r="E65" s="143"/>
    </row>
    <row r="66" spans="2:5" x14ac:dyDescent="0.8">
      <c r="B66" s="4"/>
      <c r="C66" s="143"/>
      <c r="D66" s="143"/>
      <c r="E66" s="143"/>
    </row>
    <row r="67" spans="2:5" x14ac:dyDescent="0.8">
      <c r="B67" s="4"/>
      <c r="C67" s="143"/>
      <c r="D67" s="143"/>
      <c r="E67" s="143"/>
    </row>
    <row r="68" spans="2:5" x14ac:dyDescent="0.8">
      <c r="B68" s="4"/>
      <c r="C68" s="143"/>
      <c r="D68" s="143"/>
      <c r="E68" s="143"/>
    </row>
    <row r="69" spans="2:5" x14ac:dyDescent="0.8">
      <c r="B69" s="4"/>
      <c r="C69" s="143"/>
      <c r="D69" s="143"/>
      <c r="E69" s="143"/>
    </row>
    <row r="70" spans="2:5" x14ac:dyDescent="0.8">
      <c r="B70" s="4"/>
      <c r="C70" s="143"/>
      <c r="D70" s="143"/>
      <c r="E70" s="143"/>
    </row>
    <row r="71" spans="2:5" x14ac:dyDescent="0.8">
      <c r="B71" s="4"/>
      <c r="C71" s="143"/>
      <c r="D71" s="143"/>
      <c r="E71" s="143"/>
    </row>
    <row r="72" spans="2:5" x14ac:dyDescent="0.8">
      <c r="B72" s="4"/>
      <c r="C72" s="143"/>
      <c r="D72" s="143"/>
      <c r="E72" s="143"/>
    </row>
    <row r="73" spans="2:5" x14ac:dyDescent="0.8">
      <c r="B73" s="4"/>
      <c r="C73" s="143"/>
      <c r="D73" s="143"/>
      <c r="E73" s="143"/>
    </row>
    <row r="74" spans="2:5" x14ac:dyDescent="0.8">
      <c r="B74" s="4"/>
      <c r="C74" s="143"/>
      <c r="D74" s="143"/>
      <c r="E74" s="143"/>
    </row>
    <row r="75" spans="2:5" x14ac:dyDescent="0.8">
      <c r="B75" s="4"/>
      <c r="C75" s="143"/>
      <c r="D75" s="143"/>
      <c r="E75" s="143"/>
    </row>
    <row r="76" spans="2:5" x14ac:dyDescent="0.8">
      <c r="B76" s="4"/>
      <c r="C76" s="143"/>
      <c r="D76" s="143"/>
      <c r="E76" s="143"/>
    </row>
    <row r="77" spans="2:5" x14ac:dyDescent="0.8">
      <c r="B77" s="4"/>
      <c r="C77" s="143"/>
      <c r="D77" s="143"/>
      <c r="E77" s="143"/>
    </row>
    <row r="78" spans="2:5" x14ac:dyDescent="0.8">
      <c r="B78" s="4"/>
      <c r="C78" s="143"/>
      <c r="D78" s="143"/>
      <c r="E78" s="143"/>
    </row>
    <row r="79" spans="2:5" x14ac:dyDescent="0.8">
      <c r="B79" s="4"/>
      <c r="C79" s="143"/>
      <c r="D79" s="143"/>
      <c r="E79" s="143"/>
    </row>
    <row r="80" spans="2:5" x14ac:dyDescent="0.8">
      <c r="B80" s="4"/>
      <c r="C80" s="143"/>
      <c r="D80" s="143"/>
      <c r="E80" s="143"/>
    </row>
    <row r="81" spans="2:5" x14ac:dyDescent="0.8">
      <c r="B81" s="4"/>
      <c r="C81" s="143"/>
      <c r="D81" s="143"/>
      <c r="E81" s="143"/>
    </row>
    <row r="82" spans="2:5" x14ac:dyDescent="0.8">
      <c r="B82" s="4"/>
      <c r="C82" s="143"/>
      <c r="D82" s="143"/>
      <c r="E82" s="143"/>
    </row>
    <row r="83" spans="2:5" x14ac:dyDescent="0.8">
      <c r="B83" s="4"/>
      <c r="C83" s="143"/>
      <c r="D83" s="143"/>
      <c r="E83" s="143"/>
    </row>
    <row r="84" spans="2:5" x14ac:dyDescent="0.8">
      <c r="B84" s="4"/>
      <c r="C84" s="143"/>
      <c r="D84" s="143"/>
      <c r="E84" s="143"/>
    </row>
    <row r="85" spans="2:5" x14ac:dyDescent="0.8">
      <c r="B85" s="4"/>
      <c r="C85" s="143"/>
      <c r="D85" s="143"/>
      <c r="E85" s="143"/>
    </row>
    <row r="86" spans="2:5" x14ac:dyDescent="0.8">
      <c r="B86" s="4"/>
      <c r="C86" s="143"/>
      <c r="D86" s="143"/>
      <c r="E86" s="143"/>
    </row>
    <row r="87" spans="2:5" x14ac:dyDescent="0.8">
      <c r="B87" s="4"/>
      <c r="C87" s="143"/>
      <c r="D87" s="143"/>
      <c r="E87" s="143"/>
    </row>
    <row r="88" spans="2:5" x14ac:dyDescent="0.8">
      <c r="B88" s="4"/>
      <c r="C88" s="143"/>
      <c r="D88" s="143"/>
      <c r="E88" s="143"/>
    </row>
    <row r="89" spans="2:5" x14ac:dyDescent="0.8">
      <c r="B89" s="4"/>
      <c r="C89" s="143"/>
      <c r="D89" s="143"/>
      <c r="E89" s="143"/>
    </row>
    <row r="90" spans="2:5" x14ac:dyDescent="0.8">
      <c r="B90" s="4"/>
      <c r="C90" s="143"/>
      <c r="D90" s="143"/>
      <c r="E90" s="143"/>
    </row>
    <row r="91" spans="2:5" x14ac:dyDescent="0.8">
      <c r="B91" s="4"/>
      <c r="C91" s="143"/>
      <c r="D91" s="143"/>
      <c r="E91" s="143"/>
    </row>
    <row r="92" spans="2:5" x14ac:dyDescent="0.8">
      <c r="B92" s="4"/>
      <c r="C92" s="143"/>
      <c r="D92" s="143"/>
      <c r="E92" s="143"/>
    </row>
    <row r="93" spans="2:5" x14ac:dyDescent="0.8">
      <c r="B93" s="4"/>
      <c r="C93" s="143"/>
      <c r="D93" s="143"/>
      <c r="E93" s="143"/>
    </row>
    <row r="94" spans="2:5" x14ac:dyDescent="0.8">
      <c r="B94" s="4"/>
      <c r="C94" s="143"/>
      <c r="D94" s="143"/>
      <c r="E94" s="143"/>
    </row>
    <row r="95" spans="2:5" x14ac:dyDescent="0.8">
      <c r="B95" s="4"/>
      <c r="C95" s="143"/>
      <c r="D95" s="143"/>
      <c r="E95" s="143"/>
    </row>
    <row r="96" spans="2:5" x14ac:dyDescent="0.8">
      <c r="B96" s="4"/>
      <c r="C96" s="143"/>
      <c r="D96" s="143"/>
      <c r="E96" s="143"/>
    </row>
    <row r="97" spans="2:5" x14ac:dyDescent="0.8">
      <c r="B97" s="4"/>
      <c r="C97" s="143"/>
      <c r="D97" s="143"/>
      <c r="E97" s="143"/>
    </row>
    <row r="98" spans="2:5" x14ac:dyDescent="0.8">
      <c r="B98" s="143"/>
      <c r="C98" s="143"/>
      <c r="D98" s="143"/>
      <c r="E98" s="143"/>
    </row>
    <row r="99" spans="2:5" x14ac:dyDescent="0.8">
      <c r="B99" s="143"/>
      <c r="C99" s="143"/>
      <c r="D99" s="143"/>
      <c r="E99" s="143"/>
    </row>
    <row r="100" spans="2:5" x14ac:dyDescent="0.8">
      <c r="B100" s="143"/>
      <c r="C100" s="143"/>
      <c r="D100" s="143"/>
      <c r="E100" s="143"/>
    </row>
    <row r="101" spans="2:5" x14ac:dyDescent="0.8">
      <c r="B101" s="143"/>
      <c r="C101" s="143"/>
      <c r="D101" s="143"/>
      <c r="E101" s="143"/>
    </row>
    <row r="102" spans="2:5" x14ac:dyDescent="0.8">
      <c r="B102" s="143"/>
      <c r="C102" s="143"/>
      <c r="D102" s="143"/>
      <c r="E102" s="143"/>
    </row>
    <row r="103" spans="2:5" x14ac:dyDescent="0.8">
      <c r="B103" s="143"/>
      <c r="C103" s="143"/>
      <c r="D103" s="143"/>
      <c r="E103" s="143"/>
    </row>
    <row r="104" spans="2:5" x14ac:dyDescent="0.8">
      <c r="B104" s="143"/>
      <c r="C104" s="143"/>
      <c r="D104" s="143"/>
      <c r="E104" s="143"/>
    </row>
    <row r="105" spans="2:5" x14ac:dyDescent="0.8">
      <c r="B105" s="143"/>
      <c r="C105" s="143"/>
      <c r="D105" s="143"/>
      <c r="E105" s="143"/>
    </row>
    <row r="106" spans="2:5" x14ac:dyDescent="0.8">
      <c r="B106" s="143"/>
      <c r="C106" s="143"/>
      <c r="D106" s="143"/>
      <c r="E106" s="143"/>
    </row>
    <row r="107" spans="2:5" x14ac:dyDescent="0.8">
      <c r="B107" s="143"/>
      <c r="C107" s="143"/>
      <c r="D107" s="143"/>
      <c r="E107" s="143"/>
    </row>
    <row r="108" spans="2:5" x14ac:dyDescent="0.8">
      <c r="B108" s="143"/>
      <c r="C108" s="143"/>
      <c r="D108" s="143"/>
      <c r="E108" s="143"/>
    </row>
    <row r="109" spans="2:5" x14ac:dyDescent="0.8">
      <c r="B109" s="143"/>
      <c r="C109" s="143"/>
      <c r="D109" s="143"/>
      <c r="E109" s="143"/>
    </row>
    <row r="110" spans="2:5" x14ac:dyDescent="0.8">
      <c r="B110" s="143"/>
      <c r="C110" s="143"/>
      <c r="D110" s="143"/>
      <c r="E110" s="143"/>
    </row>
    <row r="111" spans="2:5" x14ac:dyDescent="0.8">
      <c r="B111" s="143"/>
      <c r="C111" s="143"/>
      <c r="D111" s="143"/>
      <c r="E111" s="143"/>
    </row>
    <row r="112" spans="2:5" x14ac:dyDescent="0.8">
      <c r="B112" s="143"/>
      <c r="C112" s="143"/>
      <c r="D112" s="143"/>
      <c r="E112" s="143"/>
    </row>
    <row r="113" spans="2:5" x14ac:dyDescent="0.8">
      <c r="B113" s="143"/>
      <c r="C113" s="143"/>
      <c r="D113" s="143"/>
      <c r="E113" s="143"/>
    </row>
    <row r="114" spans="2:5" x14ac:dyDescent="0.8">
      <c r="B114" s="143"/>
      <c r="C114" s="143"/>
      <c r="D114" s="143"/>
      <c r="E114" s="143"/>
    </row>
    <row r="115" spans="2:5" x14ac:dyDescent="0.8">
      <c r="B115" s="143"/>
      <c r="C115" s="143"/>
      <c r="D115" s="143"/>
      <c r="E115" s="143"/>
    </row>
  </sheetData>
  <mergeCells count="6">
    <mergeCell ref="B1:E1"/>
    <mergeCell ref="G5:H5"/>
    <mergeCell ref="B2:E2"/>
    <mergeCell ref="B3:E3"/>
    <mergeCell ref="C5:C6"/>
    <mergeCell ref="D5:E5"/>
  </mergeCells>
  <hyperlinks>
    <hyperlink ref="G5:H5" location="البيانات!A1" display="العودة إلى صفحة البيانات" xr:uid="{B29A60F1-222F-4E49-A489-D9B20BE627C6}"/>
  </hyperlinks>
  <printOptions horizontalCentered="1" gridLinesSet="0"/>
  <pageMargins left="0.15748031496062992" right="0.15748031496062992" top="0.59055118110236227" bottom="0.59055118110236227" header="0.51181102362204722" footer="0.51181102362204722"/>
  <pageSetup paperSize="9" orientation="portrait" horizontalDpi="4294967292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D53A6-2FAF-4053-AC69-DFC5C140D928}">
  <dimension ref="B1:H98"/>
  <sheetViews>
    <sheetView showGridLines="0" rightToLeft="1" topLeftCell="A57" workbookViewId="0">
      <selection activeCell="C7" sqref="C7"/>
    </sheetView>
  </sheetViews>
  <sheetFormatPr defaultColWidth="9.1796875" defaultRowHeight="20.5" x14ac:dyDescent="0.8"/>
  <cols>
    <col min="1" max="1" width="9.1796875" style="7"/>
    <col min="2" max="2" width="17.54296875" style="7" bestFit="1" customWidth="1"/>
    <col min="3" max="3" width="46" style="7" customWidth="1"/>
    <col min="4" max="4" width="18.453125" style="7" bestFit="1" customWidth="1"/>
    <col min="5" max="5" width="14.453125" style="7" customWidth="1"/>
    <col min="6" max="7" width="9.1796875" style="7"/>
    <col min="8" max="8" width="12.6328125" style="7" customWidth="1"/>
    <col min="9" max="16384" width="9.1796875" style="7"/>
  </cols>
  <sheetData>
    <row r="1" spans="2:8" s="8" customFormat="1" ht="15" customHeight="1" x14ac:dyDescent="0.25">
      <c r="B1" s="331" t="s">
        <v>537</v>
      </c>
      <c r="C1" s="331"/>
      <c r="D1" s="331"/>
      <c r="E1" s="331"/>
    </row>
    <row r="2" spans="2:8" s="8" customFormat="1" ht="20.25" customHeight="1" x14ac:dyDescent="0.25">
      <c r="B2" s="344" t="s">
        <v>535</v>
      </c>
      <c r="C2" s="344"/>
      <c r="D2" s="344"/>
      <c r="E2" s="344"/>
    </row>
    <row r="3" spans="2:8" s="8" customFormat="1" ht="20.25" customHeight="1" x14ac:dyDescent="0.25">
      <c r="B3" s="344" t="s">
        <v>486</v>
      </c>
      <c r="C3" s="344"/>
      <c r="D3" s="344"/>
      <c r="E3" s="344"/>
    </row>
    <row r="4" spans="2:8" s="8" customFormat="1" ht="15" customHeight="1" x14ac:dyDescent="0.25">
      <c r="B4" s="2"/>
      <c r="C4" s="2"/>
      <c r="D4" s="2"/>
      <c r="E4" s="49" t="s">
        <v>120</v>
      </c>
    </row>
    <row r="5" spans="2:8" s="8" customFormat="1" ht="35" customHeight="1" x14ac:dyDescent="0.25">
      <c r="B5" s="57" t="s">
        <v>661</v>
      </c>
      <c r="C5" s="350" t="s">
        <v>3</v>
      </c>
      <c r="D5" s="352" t="s">
        <v>76</v>
      </c>
      <c r="E5" s="353"/>
      <c r="G5" s="330" t="s">
        <v>593</v>
      </c>
      <c r="H5" s="330"/>
    </row>
    <row r="6" spans="2:8" s="8" customFormat="1" ht="35" customHeight="1" x14ac:dyDescent="0.25">
      <c r="B6" s="58" t="s">
        <v>662</v>
      </c>
      <c r="C6" s="351"/>
      <c r="D6" s="244" t="s">
        <v>4</v>
      </c>
      <c r="E6" s="244" t="s">
        <v>2</v>
      </c>
    </row>
    <row r="7" spans="2:8" s="8" customFormat="1" ht="35" customHeight="1" x14ac:dyDescent="0.25">
      <c r="B7" s="191">
        <v>115035854</v>
      </c>
      <c r="C7" s="51" t="s">
        <v>151</v>
      </c>
      <c r="D7" s="194">
        <v>767285557</v>
      </c>
      <c r="E7" s="191">
        <v>128757779</v>
      </c>
    </row>
    <row r="8" spans="2:8" s="8" customFormat="1" ht="35" customHeight="1" x14ac:dyDescent="0.25">
      <c r="B8" s="191">
        <v>120706292</v>
      </c>
      <c r="C8" s="51" t="s">
        <v>301</v>
      </c>
      <c r="D8" s="194">
        <v>482846484</v>
      </c>
      <c r="E8" s="194">
        <v>101255982</v>
      </c>
    </row>
    <row r="9" spans="2:8" s="8" customFormat="1" ht="35" customHeight="1" x14ac:dyDescent="0.25">
      <c r="B9" s="191">
        <v>487740</v>
      </c>
      <c r="C9" s="51" t="s">
        <v>149</v>
      </c>
      <c r="D9" s="194">
        <v>10428788</v>
      </c>
      <c r="E9" s="194">
        <v>1274566</v>
      </c>
    </row>
    <row r="10" spans="2:8" s="8" customFormat="1" ht="35" customHeight="1" x14ac:dyDescent="0.25">
      <c r="B10" s="191">
        <v>58160</v>
      </c>
      <c r="C10" s="51" t="s">
        <v>214</v>
      </c>
      <c r="D10" s="194">
        <v>2076601</v>
      </c>
      <c r="E10" s="191">
        <v>93836</v>
      </c>
    </row>
    <row r="11" spans="2:8" s="8" customFormat="1" ht="35" customHeight="1" x14ac:dyDescent="0.25">
      <c r="B11" s="191">
        <v>90463</v>
      </c>
      <c r="C11" s="51" t="s">
        <v>148</v>
      </c>
      <c r="D11" s="194">
        <v>1103415</v>
      </c>
      <c r="E11" s="194">
        <v>22701</v>
      </c>
    </row>
    <row r="12" spans="2:8" s="8" customFormat="1" ht="35" customHeight="1" x14ac:dyDescent="0.25">
      <c r="B12" s="191">
        <v>1883783</v>
      </c>
      <c r="C12" s="51" t="s">
        <v>147</v>
      </c>
      <c r="D12" s="194">
        <v>6447458</v>
      </c>
      <c r="E12" s="191">
        <v>1991609</v>
      </c>
    </row>
    <row r="13" spans="2:8" s="8" customFormat="1" ht="35" customHeight="1" x14ac:dyDescent="0.25">
      <c r="B13" s="191">
        <v>3235445</v>
      </c>
      <c r="C13" s="51" t="s">
        <v>146</v>
      </c>
      <c r="D13" s="194">
        <v>91258056</v>
      </c>
      <c r="E13" s="191">
        <v>4281414</v>
      </c>
    </row>
    <row r="14" spans="2:8" s="8" customFormat="1" ht="35" customHeight="1" x14ac:dyDescent="0.25">
      <c r="B14" s="191">
        <v>3172194</v>
      </c>
      <c r="C14" s="51" t="s">
        <v>145</v>
      </c>
      <c r="D14" s="194">
        <v>22177849</v>
      </c>
      <c r="E14" s="191">
        <v>3912011</v>
      </c>
    </row>
    <row r="15" spans="2:8" s="8" customFormat="1" ht="35" customHeight="1" x14ac:dyDescent="0.25">
      <c r="B15" s="191">
        <v>224206</v>
      </c>
      <c r="C15" s="51" t="s">
        <v>144</v>
      </c>
      <c r="D15" s="194">
        <v>10937991</v>
      </c>
      <c r="E15" s="191">
        <v>170913</v>
      </c>
    </row>
    <row r="16" spans="2:8" s="8" customFormat="1" ht="35" customHeight="1" x14ac:dyDescent="0.25">
      <c r="B16" s="191">
        <v>1424389</v>
      </c>
      <c r="C16" s="51" t="s">
        <v>143</v>
      </c>
      <c r="D16" s="194">
        <v>8566444</v>
      </c>
      <c r="E16" s="191">
        <v>4656269</v>
      </c>
    </row>
    <row r="17" spans="2:5" s="8" customFormat="1" ht="35" customHeight="1" x14ac:dyDescent="0.25">
      <c r="B17" s="191">
        <v>256555</v>
      </c>
      <c r="C17" s="51" t="s">
        <v>142</v>
      </c>
      <c r="D17" s="194">
        <v>5419776</v>
      </c>
      <c r="E17" s="191">
        <v>606542</v>
      </c>
    </row>
    <row r="18" spans="2:5" s="8" customFormat="1" ht="35" customHeight="1" x14ac:dyDescent="0.25">
      <c r="B18" s="191">
        <v>26431507</v>
      </c>
      <c r="C18" s="51" t="s">
        <v>141</v>
      </c>
      <c r="D18" s="194">
        <v>200626413</v>
      </c>
      <c r="E18" s="191">
        <v>33948549</v>
      </c>
    </row>
    <row r="19" spans="2:5" s="8" customFormat="1" ht="35" customHeight="1" x14ac:dyDescent="0.25">
      <c r="B19" s="191">
        <v>5327337</v>
      </c>
      <c r="C19" s="51" t="s">
        <v>140</v>
      </c>
      <c r="D19" s="194">
        <v>12788177</v>
      </c>
      <c r="E19" s="191">
        <v>1480267</v>
      </c>
    </row>
    <row r="20" spans="2:5" s="8" customFormat="1" ht="35" customHeight="1" x14ac:dyDescent="0.25">
      <c r="B20" s="191">
        <v>27844582</v>
      </c>
      <c r="C20" s="51" t="s">
        <v>139</v>
      </c>
      <c r="D20" s="194">
        <v>533598642</v>
      </c>
      <c r="E20" s="191">
        <v>32925068</v>
      </c>
    </row>
    <row r="21" spans="2:5" s="8" customFormat="1" ht="35" customHeight="1" x14ac:dyDescent="0.25">
      <c r="B21" s="191">
        <v>62108272</v>
      </c>
      <c r="C21" s="51" t="s">
        <v>138</v>
      </c>
      <c r="D21" s="194">
        <v>253955885</v>
      </c>
      <c r="E21" s="191">
        <v>76968222</v>
      </c>
    </row>
    <row r="22" spans="2:5" s="8" customFormat="1" ht="35" customHeight="1" x14ac:dyDescent="0.25">
      <c r="B22" s="191">
        <v>4041142</v>
      </c>
      <c r="C22" s="51" t="s">
        <v>332</v>
      </c>
      <c r="D22" s="194">
        <v>44146747</v>
      </c>
      <c r="E22" s="191">
        <v>4227998</v>
      </c>
    </row>
    <row r="23" spans="2:5" s="8" customFormat="1" ht="35" customHeight="1" x14ac:dyDescent="0.25">
      <c r="B23" s="191">
        <v>10593499</v>
      </c>
      <c r="C23" s="51" t="s">
        <v>178</v>
      </c>
      <c r="D23" s="194">
        <v>138294191</v>
      </c>
      <c r="E23" s="191">
        <v>14239997</v>
      </c>
    </row>
    <row r="24" spans="2:5" s="8" customFormat="1" ht="35" customHeight="1" x14ac:dyDescent="0.25">
      <c r="B24" s="191">
        <v>822587659</v>
      </c>
      <c r="C24" s="51" t="s">
        <v>299</v>
      </c>
      <c r="D24" s="194">
        <v>3909344979</v>
      </c>
      <c r="E24" s="191">
        <v>754591246</v>
      </c>
    </row>
    <row r="25" spans="2:5" s="8" customFormat="1" ht="35" customHeight="1" x14ac:dyDescent="0.25">
      <c r="B25" s="191">
        <v>215441182</v>
      </c>
      <c r="C25" s="51" t="s">
        <v>489</v>
      </c>
      <c r="D25" s="194">
        <v>720860443</v>
      </c>
      <c r="E25" s="191">
        <v>193419032</v>
      </c>
    </row>
    <row r="26" spans="2:5" s="8" customFormat="1" ht="35" customHeight="1" x14ac:dyDescent="0.25">
      <c r="B26" s="191">
        <v>55294577</v>
      </c>
      <c r="C26" s="51" t="s">
        <v>133</v>
      </c>
      <c r="D26" s="194">
        <v>457871823</v>
      </c>
      <c r="E26" s="191">
        <v>68099234</v>
      </c>
    </row>
    <row r="27" spans="2:5" s="8" customFormat="1" ht="35" customHeight="1" x14ac:dyDescent="0.25">
      <c r="B27" s="191">
        <v>13695</v>
      </c>
      <c r="C27" s="51" t="s">
        <v>132</v>
      </c>
      <c r="D27" s="194">
        <v>3287</v>
      </c>
      <c r="E27" s="191" t="s">
        <v>82</v>
      </c>
    </row>
    <row r="28" spans="2:5" s="8" customFormat="1" ht="35" customHeight="1" x14ac:dyDescent="0.25">
      <c r="B28" s="191">
        <v>57462489</v>
      </c>
      <c r="C28" s="51" t="s">
        <v>131</v>
      </c>
      <c r="D28" s="194">
        <v>170050706</v>
      </c>
      <c r="E28" s="191">
        <v>38784010</v>
      </c>
    </row>
    <row r="29" spans="2:5" s="8" customFormat="1" ht="35" customHeight="1" x14ac:dyDescent="0.25">
      <c r="B29" s="191">
        <v>54098</v>
      </c>
      <c r="C29" s="51" t="s">
        <v>130</v>
      </c>
      <c r="D29" s="194">
        <v>592531</v>
      </c>
      <c r="E29" s="191">
        <v>178911</v>
      </c>
    </row>
    <row r="30" spans="2:5" s="8" customFormat="1" ht="35" customHeight="1" x14ac:dyDescent="0.25">
      <c r="B30" s="191">
        <v>46521</v>
      </c>
      <c r="C30" s="51" t="s">
        <v>213</v>
      </c>
      <c r="D30" s="194">
        <v>378471</v>
      </c>
      <c r="E30" s="194">
        <v>52316</v>
      </c>
    </row>
    <row r="31" spans="2:5" s="8" customFormat="1" ht="35" customHeight="1" x14ac:dyDescent="0.25">
      <c r="B31" s="191" t="s">
        <v>82</v>
      </c>
      <c r="C31" s="51" t="s">
        <v>128</v>
      </c>
      <c r="D31" s="194">
        <v>182918</v>
      </c>
      <c r="E31" s="191" t="s">
        <v>82</v>
      </c>
    </row>
    <row r="32" spans="2:5" s="8" customFormat="1" ht="35" customHeight="1" x14ac:dyDescent="0.25">
      <c r="B32" s="191">
        <v>760180</v>
      </c>
      <c r="C32" s="51" t="s">
        <v>127</v>
      </c>
      <c r="D32" s="194">
        <v>4302324</v>
      </c>
      <c r="E32" s="191">
        <v>979603</v>
      </c>
    </row>
    <row r="33" spans="2:5" s="8" customFormat="1" ht="35" customHeight="1" x14ac:dyDescent="0.25">
      <c r="B33" s="191">
        <v>5617686</v>
      </c>
      <c r="C33" s="51" t="s">
        <v>126</v>
      </c>
      <c r="D33" s="194">
        <v>77986810</v>
      </c>
      <c r="E33" s="191">
        <v>7052608</v>
      </c>
    </row>
    <row r="34" spans="2:5" s="8" customFormat="1" ht="35" customHeight="1" x14ac:dyDescent="0.25">
      <c r="B34" s="191">
        <v>961032</v>
      </c>
      <c r="C34" s="51" t="s">
        <v>536</v>
      </c>
      <c r="D34" s="194">
        <v>24709993</v>
      </c>
      <c r="E34" s="191">
        <v>8780626</v>
      </c>
    </row>
    <row r="35" spans="2:5" s="8" customFormat="1" ht="35" customHeight="1" x14ac:dyDescent="0.25">
      <c r="B35" s="191" t="s">
        <v>82</v>
      </c>
      <c r="C35" s="51" t="s">
        <v>163</v>
      </c>
      <c r="D35" s="194">
        <v>7985580</v>
      </c>
      <c r="E35" s="191" t="s">
        <v>82</v>
      </c>
    </row>
    <row r="36" spans="2:5" s="8" customFormat="1" ht="35" customHeight="1" x14ac:dyDescent="0.25">
      <c r="B36" s="191">
        <v>722722</v>
      </c>
      <c r="C36" s="51" t="s">
        <v>307</v>
      </c>
      <c r="D36" s="194">
        <v>26407002</v>
      </c>
      <c r="E36" s="191">
        <v>1774721</v>
      </c>
    </row>
    <row r="37" spans="2:5" s="8" customFormat="1" ht="35" customHeight="1" x14ac:dyDescent="0.25">
      <c r="B37" s="191" t="s">
        <v>82</v>
      </c>
      <c r="C37" s="51" t="s">
        <v>534</v>
      </c>
      <c r="D37" s="194">
        <v>1</v>
      </c>
      <c r="E37" s="191" t="s">
        <v>82</v>
      </c>
    </row>
    <row r="38" spans="2:5" s="8" customFormat="1" ht="35" customHeight="1" x14ac:dyDescent="0.25">
      <c r="B38" s="191" t="s">
        <v>82</v>
      </c>
      <c r="C38" s="51" t="s">
        <v>533</v>
      </c>
      <c r="D38" s="194">
        <v>1495946</v>
      </c>
      <c r="E38" s="191">
        <v>689020</v>
      </c>
    </row>
    <row r="39" spans="2:5" s="8" customFormat="1" ht="35" customHeight="1" x14ac:dyDescent="0.25">
      <c r="B39" s="191">
        <v>34098098</v>
      </c>
      <c r="C39" s="51" t="s">
        <v>532</v>
      </c>
      <c r="D39" s="194">
        <v>98757193</v>
      </c>
      <c r="E39" s="191">
        <v>13053446</v>
      </c>
    </row>
    <row r="40" spans="2:5" s="8" customFormat="1" ht="35" customHeight="1" x14ac:dyDescent="0.25">
      <c r="B40" s="191">
        <v>9297592</v>
      </c>
      <c r="C40" s="51" t="s">
        <v>123</v>
      </c>
      <c r="D40" s="194">
        <v>54945448</v>
      </c>
      <c r="E40" s="191">
        <v>9362487</v>
      </c>
    </row>
    <row r="41" spans="2:5" s="8" customFormat="1" ht="35" customHeight="1" x14ac:dyDescent="0.25">
      <c r="B41" s="191">
        <v>60740</v>
      </c>
      <c r="C41" s="51" t="s">
        <v>122</v>
      </c>
      <c r="D41" s="194">
        <v>420961</v>
      </c>
      <c r="E41" s="191" t="s">
        <v>82</v>
      </c>
    </row>
    <row r="42" spans="2:5" s="8" customFormat="1" ht="35" customHeight="1" x14ac:dyDescent="0.25">
      <c r="B42" s="191">
        <v>142875439</v>
      </c>
      <c r="C42" s="51" t="s">
        <v>201</v>
      </c>
      <c r="D42" s="194">
        <v>624608904</v>
      </c>
      <c r="E42" s="191">
        <v>148604786</v>
      </c>
    </row>
    <row r="43" spans="2:5" s="8" customFormat="1" ht="35" customHeight="1" x14ac:dyDescent="0.25">
      <c r="B43" s="191">
        <v>8117553</v>
      </c>
      <c r="C43" s="51" t="s">
        <v>531</v>
      </c>
      <c r="D43" s="194">
        <v>52927978</v>
      </c>
      <c r="E43" s="191">
        <v>6836565</v>
      </c>
    </row>
    <row r="44" spans="2:5" s="8" customFormat="1" ht="35" customHeight="1" x14ac:dyDescent="0.25">
      <c r="B44" s="191">
        <v>39243468</v>
      </c>
      <c r="C44" s="51" t="s">
        <v>116</v>
      </c>
      <c r="D44" s="194">
        <v>46830420</v>
      </c>
      <c r="E44" s="191">
        <v>8713244</v>
      </c>
    </row>
    <row r="45" spans="2:5" s="8" customFormat="1" ht="35" customHeight="1" x14ac:dyDescent="0.25">
      <c r="B45" s="191">
        <v>38197</v>
      </c>
      <c r="C45" s="51" t="s">
        <v>115</v>
      </c>
      <c r="D45" s="194">
        <v>47197</v>
      </c>
      <c r="E45" s="191">
        <v>5000</v>
      </c>
    </row>
    <row r="46" spans="2:5" s="8" customFormat="1" ht="35" customHeight="1" x14ac:dyDescent="0.25">
      <c r="B46" s="191" t="s">
        <v>82</v>
      </c>
      <c r="C46" s="51" t="s">
        <v>114</v>
      </c>
      <c r="D46" s="194">
        <v>4160013</v>
      </c>
      <c r="E46" s="191" t="s">
        <v>82</v>
      </c>
    </row>
    <row r="47" spans="2:5" s="8" customFormat="1" ht="35" customHeight="1" x14ac:dyDescent="0.25">
      <c r="B47" s="191">
        <v>1379991</v>
      </c>
      <c r="C47" s="51" t="s">
        <v>207</v>
      </c>
      <c r="D47" s="194">
        <v>17021010</v>
      </c>
      <c r="E47" s="194">
        <v>721939</v>
      </c>
    </row>
    <row r="48" spans="2:5" s="8" customFormat="1" ht="35" customHeight="1" x14ac:dyDescent="0.25">
      <c r="B48" s="191">
        <v>1540991</v>
      </c>
      <c r="C48" s="51" t="s">
        <v>112</v>
      </c>
      <c r="D48" s="194">
        <v>6353805</v>
      </c>
      <c r="E48" s="194">
        <v>847731</v>
      </c>
    </row>
    <row r="49" spans="2:5" s="8" customFormat="1" ht="35" customHeight="1" x14ac:dyDescent="0.25">
      <c r="B49" s="191">
        <v>15361863</v>
      </c>
      <c r="C49" s="51" t="s">
        <v>111</v>
      </c>
      <c r="D49" s="194">
        <v>109515114</v>
      </c>
      <c r="E49" s="194">
        <v>15838371</v>
      </c>
    </row>
    <row r="50" spans="2:5" s="8" customFormat="1" ht="35" customHeight="1" x14ac:dyDescent="0.25">
      <c r="B50" s="191">
        <v>16116085</v>
      </c>
      <c r="C50" s="51" t="s">
        <v>110</v>
      </c>
      <c r="D50" s="194">
        <v>66036380</v>
      </c>
      <c r="E50" s="194">
        <v>9104687</v>
      </c>
    </row>
    <row r="51" spans="2:5" s="8" customFormat="1" ht="35" customHeight="1" x14ac:dyDescent="0.25">
      <c r="B51" s="191">
        <v>43000</v>
      </c>
      <c r="C51" s="51" t="s">
        <v>109</v>
      </c>
      <c r="D51" s="194">
        <v>21377625</v>
      </c>
      <c r="E51" s="194">
        <v>107500</v>
      </c>
    </row>
    <row r="52" spans="2:5" s="8" customFormat="1" ht="35" customHeight="1" x14ac:dyDescent="0.25">
      <c r="B52" s="191">
        <v>18106299</v>
      </c>
      <c r="C52" s="51" t="s">
        <v>108</v>
      </c>
      <c r="D52" s="194">
        <v>103519182</v>
      </c>
      <c r="E52" s="194">
        <v>18907578</v>
      </c>
    </row>
    <row r="53" spans="2:5" s="8" customFormat="1" ht="35" customHeight="1" x14ac:dyDescent="0.25">
      <c r="B53" s="191">
        <v>613996</v>
      </c>
      <c r="C53" s="51" t="s">
        <v>107</v>
      </c>
      <c r="D53" s="194">
        <v>7147069</v>
      </c>
      <c r="E53" s="194">
        <v>429501</v>
      </c>
    </row>
    <row r="54" spans="2:5" s="8" customFormat="1" ht="35" customHeight="1" x14ac:dyDescent="0.25">
      <c r="B54" s="191">
        <v>2442344</v>
      </c>
      <c r="C54" s="51" t="s">
        <v>106</v>
      </c>
      <c r="D54" s="194">
        <v>17447106</v>
      </c>
      <c r="E54" s="194">
        <v>1331642</v>
      </c>
    </row>
    <row r="55" spans="2:5" s="8" customFormat="1" ht="35" customHeight="1" x14ac:dyDescent="0.25">
      <c r="B55" s="191">
        <v>239230326</v>
      </c>
      <c r="C55" s="51" t="s">
        <v>183</v>
      </c>
      <c r="D55" s="194">
        <v>805947167</v>
      </c>
      <c r="E55" s="194">
        <v>79588220</v>
      </c>
    </row>
    <row r="56" spans="2:5" s="8" customFormat="1" ht="35" customHeight="1" x14ac:dyDescent="0.25">
      <c r="B56" s="191">
        <v>18302625</v>
      </c>
      <c r="C56" s="51" t="s">
        <v>103</v>
      </c>
      <c r="D56" s="194">
        <v>37210637</v>
      </c>
      <c r="E56" s="194">
        <v>9616831</v>
      </c>
    </row>
    <row r="57" spans="2:5" s="8" customFormat="1" ht="35" customHeight="1" x14ac:dyDescent="0.25">
      <c r="B57" s="191">
        <v>132256</v>
      </c>
      <c r="C57" s="51" t="s">
        <v>198</v>
      </c>
      <c r="D57" s="194">
        <v>431716</v>
      </c>
      <c r="E57" s="194">
        <v>260725</v>
      </c>
    </row>
    <row r="58" spans="2:5" s="8" customFormat="1" ht="35" customHeight="1" x14ac:dyDescent="0.25">
      <c r="B58" s="191" t="s">
        <v>82</v>
      </c>
      <c r="C58" s="51" t="s">
        <v>101</v>
      </c>
      <c r="D58" s="194">
        <v>220787445</v>
      </c>
      <c r="E58" s="194">
        <v>9486243</v>
      </c>
    </row>
    <row r="59" spans="2:5" s="8" customFormat="1" ht="35" customHeight="1" x14ac:dyDescent="0.25">
      <c r="B59" s="191">
        <v>1670346</v>
      </c>
      <c r="C59" s="51" t="s">
        <v>341</v>
      </c>
      <c r="D59" s="194">
        <v>35833882</v>
      </c>
      <c r="E59" s="194">
        <v>2336613</v>
      </c>
    </row>
    <row r="60" spans="2:5" s="8" customFormat="1" ht="35" customHeight="1" x14ac:dyDescent="0.25">
      <c r="B60" s="191">
        <v>425593</v>
      </c>
      <c r="C60" s="51" t="s">
        <v>530</v>
      </c>
      <c r="D60" s="194">
        <v>3780470</v>
      </c>
      <c r="E60" s="194">
        <v>558686</v>
      </c>
    </row>
    <row r="61" spans="2:5" s="8" customFormat="1" ht="35" customHeight="1" x14ac:dyDescent="0.25">
      <c r="B61" s="191">
        <v>2645987</v>
      </c>
      <c r="C61" s="51" t="s">
        <v>97</v>
      </c>
      <c r="D61" s="194">
        <v>15365247</v>
      </c>
      <c r="E61" s="194">
        <v>1539817</v>
      </c>
    </row>
    <row r="62" spans="2:5" s="8" customFormat="1" ht="35" customHeight="1" x14ac:dyDescent="0.25">
      <c r="B62" s="208" t="s">
        <v>82</v>
      </c>
      <c r="C62" s="305" t="s">
        <v>304</v>
      </c>
      <c r="D62" s="209">
        <v>87818558</v>
      </c>
      <c r="E62" s="208" t="s">
        <v>82</v>
      </c>
    </row>
    <row r="63" spans="2:5" s="8" customFormat="1" ht="35" customHeight="1" x14ac:dyDescent="0.25">
      <c r="B63" s="232">
        <f>SUM(B7:B35,B36:B62)</f>
        <v>2093626050</v>
      </c>
      <c r="C63" s="73" t="s">
        <v>482</v>
      </c>
      <c r="D63" s="240">
        <f>SUM(D7:D31,D32:D62)</f>
        <v>10432421815</v>
      </c>
      <c r="E63" s="240">
        <f>SUM(E7:E31,E32:E62)</f>
        <v>1822466662</v>
      </c>
    </row>
    <row r="64" spans="2:5" s="8" customFormat="1" ht="35" customHeight="1" x14ac:dyDescent="0.25">
      <c r="B64" s="264" t="s">
        <v>218</v>
      </c>
      <c r="C64" s="304" t="s">
        <v>529</v>
      </c>
      <c r="D64" s="241">
        <v>1650000000</v>
      </c>
      <c r="E64" s="259" t="s">
        <v>218</v>
      </c>
    </row>
    <row r="65" spans="2:5" s="8" customFormat="1" ht="21.75" customHeight="1" x14ac:dyDescent="0.8">
      <c r="B65" s="369"/>
      <c r="C65" s="369"/>
      <c r="D65" s="369"/>
      <c r="E65" s="369"/>
    </row>
    <row r="66" spans="2:5" s="8" customFormat="1" ht="18" customHeight="1" x14ac:dyDescent="0.25">
      <c r="B66" s="349"/>
      <c r="C66" s="349"/>
      <c r="D66" s="349"/>
      <c r="E66" s="349"/>
    </row>
    <row r="67" spans="2:5" s="8" customFormat="1" ht="16.5" customHeight="1" x14ac:dyDescent="0.8">
      <c r="B67" s="7"/>
      <c r="D67" s="7"/>
      <c r="E67" s="7"/>
    </row>
    <row r="68" spans="2:5" s="8" customFormat="1" ht="18" customHeight="1" x14ac:dyDescent="0.25">
      <c r="B68" s="349"/>
      <c r="C68" s="349"/>
      <c r="D68" s="349"/>
      <c r="E68" s="349"/>
    </row>
    <row r="69" spans="2:5" s="8" customFormat="1" x14ac:dyDescent="0.25"/>
    <row r="70" spans="2:5" s="8" customFormat="1" x14ac:dyDescent="0.25"/>
    <row r="71" spans="2:5" s="8" customFormat="1" x14ac:dyDescent="0.25"/>
    <row r="72" spans="2:5" s="8" customFormat="1" x14ac:dyDescent="0.25"/>
    <row r="73" spans="2:5" s="8" customFormat="1" x14ac:dyDescent="0.25"/>
    <row r="74" spans="2:5" s="8" customFormat="1" x14ac:dyDescent="0.25"/>
    <row r="75" spans="2:5" s="8" customFormat="1" x14ac:dyDescent="0.25"/>
    <row r="77" spans="2:5" s="8" customFormat="1" x14ac:dyDescent="0.25"/>
    <row r="78" spans="2:5" s="8" customFormat="1" x14ac:dyDescent="0.25"/>
    <row r="79" spans="2:5" s="8" customFormat="1" x14ac:dyDescent="0.25"/>
    <row r="80" spans="2:5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</sheetData>
  <mergeCells count="9">
    <mergeCell ref="D5:E5"/>
    <mergeCell ref="B2:E2"/>
    <mergeCell ref="G5:H5"/>
    <mergeCell ref="B1:E1"/>
    <mergeCell ref="B68:E68"/>
    <mergeCell ref="B65:E65"/>
    <mergeCell ref="B66:E66"/>
    <mergeCell ref="B3:E3"/>
    <mergeCell ref="C5:C6"/>
  </mergeCells>
  <hyperlinks>
    <hyperlink ref="G5:H5" location="البيانات!A1" display="العودة إلى صفحة البيانات" xr:uid="{E12E0C8B-E018-4BA6-8B6A-541C20A8DA7E}"/>
  </hyperlinks>
  <printOptions horizontalCentered="1" gridLinesSet="0"/>
  <pageMargins left="0.35433070866141736" right="0.55118110236220474" top="0.19685039370078741" bottom="0.19685039370078741" header="0.51181102362204722" footer="0.51181102362204722"/>
  <pageSetup paperSize="9" orientation="portrait" horizontalDpi="4294967292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7FE6F-0F60-484E-BBCD-928F6700116D}">
  <dimension ref="B1:I118"/>
  <sheetViews>
    <sheetView showGridLines="0" rightToLeft="1" zoomScale="90" zoomScaleNormal="90" workbookViewId="0">
      <selection activeCell="H5" sqref="H5:I5"/>
    </sheetView>
  </sheetViews>
  <sheetFormatPr defaultColWidth="9.1796875" defaultRowHeight="20.5" x14ac:dyDescent="0.8"/>
  <cols>
    <col min="1" max="1" width="9.1796875" style="7"/>
    <col min="2" max="2" width="20.08984375" style="7" customWidth="1"/>
    <col min="3" max="3" width="3.54296875" style="7" customWidth="1"/>
    <col min="4" max="4" width="62.7265625" style="7" bestFit="1" customWidth="1"/>
    <col min="5" max="5" width="20.81640625" style="7" bestFit="1" customWidth="1"/>
    <col min="6" max="6" width="15.6328125" style="7" bestFit="1" customWidth="1"/>
    <col min="7" max="8" width="9.1796875" style="7"/>
    <col min="9" max="9" width="15.1796875" style="7" customWidth="1"/>
    <col min="10" max="16384" width="9.1796875" style="7"/>
  </cols>
  <sheetData>
    <row r="1" spans="2:9" s="8" customFormat="1" x14ac:dyDescent="0.25">
      <c r="B1" s="331" t="s">
        <v>555</v>
      </c>
      <c r="C1" s="331"/>
      <c r="D1" s="331"/>
      <c r="E1" s="331"/>
      <c r="F1" s="331"/>
    </row>
    <row r="2" spans="2:9" s="8" customFormat="1" ht="20.25" customHeight="1" x14ac:dyDescent="0.25">
      <c r="B2" s="344" t="s">
        <v>549</v>
      </c>
      <c r="C2" s="344"/>
      <c r="D2" s="344"/>
      <c r="E2" s="344"/>
      <c r="F2" s="344"/>
    </row>
    <row r="3" spans="2:9" s="8" customFormat="1" ht="20.25" customHeight="1" x14ac:dyDescent="0.25">
      <c r="B3" s="344" t="s">
        <v>266</v>
      </c>
      <c r="C3" s="344"/>
      <c r="D3" s="344"/>
      <c r="E3" s="344"/>
      <c r="F3" s="344"/>
    </row>
    <row r="4" spans="2:9" s="8" customFormat="1" ht="16.5" customHeight="1" x14ac:dyDescent="0.25">
      <c r="B4" s="2"/>
      <c r="C4" s="55"/>
      <c r="D4" s="2"/>
      <c r="E4" s="2"/>
      <c r="F4" s="49" t="s">
        <v>120</v>
      </c>
    </row>
    <row r="5" spans="2:9" s="8" customFormat="1" ht="35" customHeight="1" x14ac:dyDescent="0.25">
      <c r="B5" s="46" t="s">
        <v>661</v>
      </c>
      <c r="C5" s="334" t="s">
        <v>3</v>
      </c>
      <c r="D5" s="335"/>
      <c r="E5" s="345" t="s">
        <v>76</v>
      </c>
      <c r="F5" s="346"/>
      <c r="H5" s="330" t="s">
        <v>593</v>
      </c>
      <c r="I5" s="330"/>
    </row>
    <row r="6" spans="2:9" s="8" customFormat="1" ht="35" customHeight="1" x14ac:dyDescent="0.25">
      <c r="B6" s="47" t="s">
        <v>662</v>
      </c>
      <c r="C6" s="338"/>
      <c r="D6" s="339"/>
      <c r="E6" s="243" t="s">
        <v>319</v>
      </c>
      <c r="F6" s="243" t="s">
        <v>2</v>
      </c>
    </row>
    <row r="7" spans="2:9" s="8" customFormat="1" ht="35" customHeight="1" x14ac:dyDescent="0.25">
      <c r="B7" s="203"/>
      <c r="C7" s="60" t="s">
        <v>7</v>
      </c>
      <c r="D7" s="61" t="s">
        <v>215</v>
      </c>
      <c r="E7" s="203"/>
      <c r="F7" s="203"/>
    </row>
    <row r="8" spans="2:9" s="8" customFormat="1" ht="35" customHeight="1" x14ac:dyDescent="0.25">
      <c r="B8" s="192">
        <v>19995224</v>
      </c>
      <c r="C8" s="56"/>
      <c r="D8" s="136" t="s">
        <v>151</v>
      </c>
      <c r="E8" s="192">
        <v>225809028</v>
      </c>
      <c r="F8" s="192">
        <v>29399911</v>
      </c>
    </row>
    <row r="9" spans="2:9" s="8" customFormat="1" ht="35" customHeight="1" x14ac:dyDescent="0.25">
      <c r="B9" s="191">
        <v>120706292</v>
      </c>
      <c r="C9" s="15"/>
      <c r="D9" s="67" t="s">
        <v>301</v>
      </c>
      <c r="E9" s="191">
        <v>482846484</v>
      </c>
      <c r="F9" s="191">
        <v>101255982</v>
      </c>
    </row>
    <row r="10" spans="2:9" s="8" customFormat="1" ht="35" customHeight="1" x14ac:dyDescent="0.25">
      <c r="B10" s="191">
        <v>487740</v>
      </c>
      <c r="C10" s="15"/>
      <c r="D10" s="67" t="s">
        <v>149</v>
      </c>
      <c r="E10" s="191">
        <v>10428788</v>
      </c>
      <c r="F10" s="191">
        <v>1274566</v>
      </c>
    </row>
    <row r="11" spans="2:9" s="8" customFormat="1" ht="35" customHeight="1" x14ac:dyDescent="0.25">
      <c r="B11" s="191">
        <v>58160</v>
      </c>
      <c r="C11" s="15"/>
      <c r="D11" s="67" t="s">
        <v>214</v>
      </c>
      <c r="E11" s="191">
        <v>2076601</v>
      </c>
      <c r="F11" s="191">
        <v>93836</v>
      </c>
    </row>
    <row r="12" spans="2:9" s="8" customFormat="1" ht="35" customHeight="1" x14ac:dyDescent="0.25">
      <c r="B12" s="191">
        <v>90463</v>
      </c>
      <c r="C12" s="15"/>
      <c r="D12" s="67" t="s">
        <v>148</v>
      </c>
      <c r="E12" s="191">
        <v>1103415</v>
      </c>
      <c r="F12" s="191">
        <v>22701</v>
      </c>
    </row>
    <row r="13" spans="2:9" s="8" customFormat="1" ht="35" customHeight="1" x14ac:dyDescent="0.25">
      <c r="B13" s="191">
        <v>1883783</v>
      </c>
      <c r="C13" s="15"/>
      <c r="D13" s="67" t="s">
        <v>147</v>
      </c>
      <c r="E13" s="191">
        <v>6447458</v>
      </c>
      <c r="F13" s="191">
        <v>1991609</v>
      </c>
    </row>
    <row r="14" spans="2:9" s="8" customFormat="1" ht="35" customHeight="1" x14ac:dyDescent="0.25">
      <c r="B14" s="191">
        <v>3235445</v>
      </c>
      <c r="C14" s="15"/>
      <c r="D14" s="67" t="s">
        <v>146</v>
      </c>
      <c r="E14" s="191">
        <v>91258056</v>
      </c>
      <c r="F14" s="191">
        <v>4281414</v>
      </c>
    </row>
    <row r="15" spans="2:9" s="8" customFormat="1" ht="35" customHeight="1" x14ac:dyDescent="0.25">
      <c r="B15" s="191">
        <v>13695</v>
      </c>
      <c r="C15" s="15"/>
      <c r="D15" s="67" t="s">
        <v>132</v>
      </c>
      <c r="E15" s="191">
        <v>3287</v>
      </c>
      <c r="F15" s="191" t="s">
        <v>82</v>
      </c>
    </row>
    <row r="16" spans="2:9" s="8" customFormat="1" ht="35" customHeight="1" x14ac:dyDescent="0.25">
      <c r="B16" s="191">
        <v>46521</v>
      </c>
      <c r="C16" s="15"/>
      <c r="D16" s="67" t="s">
        <v>129</v>
      </c>
      <c r="E16" s="191">
        <v>378471</v>
      </c>
      <c r="F16" s="191">
        <v>52316</v>
      </c>
    </row>
    <row r="17" spans="2:6" s="8" customFormat="1" ht="35" customHeight="1" x14ac:dyDescent="0.25">
      <c r="B17" s="191" t="s">
        <v>82</v>
      </c>
      <c r="C17" s="15"/>
      <c r="D17" s="67" t="s">
        <v>128</v>
      </c>
      <c r="E17" s="191">
        <v>182918</v>
      </c>
      <c r="F17" s="191" t="s">
        <v>82</v>
      </c>
    </row>
    <row r="18" spans="2:6" s="8" customFormat="1" ht="35" customHeight="1" x14ac:dyDescent="0.25">
      <c r="B18" s="191">
        <v>38197</v>
      </c>
      <c r="C18" s="15"/>
      <c r="D18" s="67" t="s">
        <v>115</v>
      </c>
      <c r="E18" s="191">
        <v>47197</v>
      </c>
      <c r="F18" s="191">
        <v>5000</v>
      </c>
    </row>
    <row r="19" spans="2:6" s="8" customFormat="1" ht="35" customHeight="1" x14ac:dyDescent="0.25">
      <c r="B19" s="191" t="s">
        <v>82</v>
      </c>
      <c r="C19" s="15"/>
      <c r="D19" s="67" t="s">
        <v>114</v>
      </c>
      <c r="E19" s="191">
        <v>4160013</v>
      </c>
      <c r="F19" s="191" t="s">
        <v>82</v>
      </c>
    </row>
    <row r="20" spans="2:6" s="8" customFormat="1" ht="35" customHeight="1" x14ac:dyDescent="0.25">
      <c r="B20" s="191">
        <v>613996</v>
      </c>
      <c r="C20" s="15"/>
      <c r="D20" s="67" t="s">
        <v>107</v>
      </c>
      <c r="E20" s="191">
        <v>7147069</v>
      </c>
      <c r="F20" s="191">
        <v>429501</v>
      </c>
    </row>
    <row r="21" spans="2:6" s="8" customFormat="1" ht="35" customHeight="1" x14ac:dyDescent="0.25">
      <c r="B21" s="191" t="s">
        <v>82</v>
      </c>
      <c r="C21" s="15"/>
      <c r="D21" s="67" t="s">
        <v>554</v>
      </c>
      <c r="E21" s="191">
        <v>87818558</v>
      </c>
      <c r="F21" s="191" t="s">
        <v>82</v>
      </c>
    </row>
    <row r="22" spans="2:6" s="8" customFormat="1" ht="35" customHeight="1" x14ac:dyDescent="0.25">
      <c r="B22" s="232">
        <f>SUM(B8:B21)</f>
        <v>147169516</v>
      </c>
      <c r="C22" s="62"/>
      <c r="D22" s="137" t="s">
        <v>211</v>
      </c>
      <c r="E22" s="232">
        <f>SUM(E8:E21)</f>
        <v>919707343</v>
      </c>
      <c r="F22" s="232">
        <f>SUM(F8:F21)</f>
        <v>138806836</v>
      </c>
    </row>
    <row r="23" spans="2:6" s="8" customFormat="1" ht="35" customHeight="1" x14ac:dyDescent="0.25">
      <c r="B23" s="198"/>
      <c r="C23" s="27" t="s">
        <v>9</v>
      </c>
      <c r="D23" s="68" t="s">
        <v>208</v>
      </c>
      <c r="E23" s="198"/>
      <c r="F23" s="198"/>
    </row>
    <row r="24" spans="2:6" s="8" customFormat="1" ht="35" customHeight="1" x14ac:dyDescent="0.25">
      <c r="B24" s="191">
        <v>3172194</v>
      </c>
      <c r="C24" s="15"/>
      <c r="D24" s="67" t="s">
        <v>145</v>
      </c>
      <c r="E24" s="191">
        <v>22177849</v>
      </c>
      <c r="F24" s="191">
        <v>3912011</v>
      </c>
    </row>
    <row r="25" spans="2:6" s="8" customFormat="1" ht="35" customHeight="1" x14ac:dyDescent="0.25">
      <c r="B25" s="191">
        <v>5327337</v>
      </c>
      <c r="C25" s="15"/>
      <c r="D25" s="67" t="s">
        <v>140</v>
      </c>
      <c r="E25" s="191">
        <v>12788177</v>
      </c>
      <c r="F25" s="191">
        <v>1480267</v>
      </c>
    </row>
    <row r="26" spans="2:6" s="8" customFormat="1" ht="35" customHeight="1" x14ac:dyDescent="0.25">
      <c r="B26" s="191">
        <v>54098</v>
      </c>
      <c r="C26" s="15"/>
      <c r="D26" s="67" t="s">
        <v>130</v>
      </c>
      <c r="E26" s="191">
        <v>592531</v>
      </c>
      <c r="F26" s="191">
        <v>178911</v>
      </c>
    </row>
    <row r="27" spans="2:6" s="8" customFormat="1" ht="35" customHeight="1" x14ac:dyDescent="0.25">
      <c r="B27" s="191">
        <v>1379991</v>
      </c>
      <c r="C27" s="15"/>
      <c r="D27" s="67" t="s">
        <v>113</v>
      </c>
      <c r="E27" s="191">
        <v>17021010</v>
      </c>
      <c r="F27" s="191">
        <v>721939</v>
      </c>
    </row>
    <row r="28" spans="2:6" s="8" customFormat="1" ht="35" customHeight="1" x14ac:dyDescent="0.25">
      <c r="B28" s="306">
        <v>1670346</v>
      </c>
      <c r="C28" s="141"/>
      <c r="D28" s="142" t="s">
        <v>341</v>
      </c>
      <c r="E28" s="306">
        <v>35833882</v>
      </c>
      <c r="F28" s="306">
        <v>2336613</v>
      </c>
    </row>
    <row r="29" spans="2:6" s="8" customFormat="1" ht="35" customHeight="1" x14ac:dyDescent="0.25">
      <c r="B29" s="232">
        <f>SUM(B24:B28)</f>
        <v>11603966</v>
      </c>
      <c r="C29" s="62"/>
      <c r="D29" s="137" t="s">
        <v>205</v>
      </c>
      <c r="E29" s="232">
        <f>SUM(E24:E28)</f>
        <v>88413449</v>
      </c>
      <c r="F29" s="232">
        <f>SUM(F24:F28)</f>
        <v>8629741</v>
      </c>
    </row>
    <row r="30" spans="2:6" s="8" customFormat="1" ht="35" customHeight="1" x14ac:dyDescent="0.25">
      <c r="B30" s="198"/>
      <c r="C30" s="27" t="s">
        <v>10</v>
      </c>
      <c r="D30" s="68" t="s">
        <v>204</v>
      </c>
      <c r="E30" s="198"/>
      <c r="F30" s="198"/>
    </row>
    <row r="31" spans="2:6" s="8" customFormat="1" ht="35" customHeight="1" x14ac:dyDescent="0.25">
      <c r="B31" s="191">
        <v>60157</v>
      </c>
      <c r="C31" s="15"/>
      <c r="D31" s="38" t="s">
        <v>151</v>
      </c>
      <c r="E31" s="191">
        <v>2864844</v>
      </c>
      <c r="F31" s="191">
        <v>1088</v>
      </c>
    </row>
    <row r="32" spans="2:6" s="8" customFormat="1" ht="35" customHeight="1" x14ac:dyDescent="0.25">
      <c r="B32" s="191">
        <v>62108272</v>
      </c>
      <c r="C32" s="15"/>
      <c r="D32" s="39" t="s">
        <v>138</v>
      </c>
      <c r="E32" s="191">
        <v>253955885</v>
      </c>
      <c r="F32" s="191">
        <v>76968222</v>
      </c>
    </row>
    <row r="33" spans="2:6" s="8" customFormat="1" ht="35" customHeight="1" x14ac:dyDescent="0.25">
      <c r="B33" s="191">
        <v>5617686</v>
      </c>
      <c r="C33" s="15"/>
      <c r="D33" s="39" t="s">
        <v>126</v>
      </c>
      <c r="E33" s="191">
        <v>77986810</v>
      </c>
      <c r="F33" s="191">
        <v>7052608</v>
      </c>
    </row>
    <row r="34" spans="2:6" s="8" customFormat="1" ht="35" customHeight="1" x14ac:dyDescent="0.25">
      <c r="B34" s="191">
        <v>60740</v>
      </c>
      <c r="C34" s="15"/>
      <c r="D34" s="67" t="s">
        <v>122</v>
      </c>
      <c r="E34" s="191">
        <v>420961</v>
      </c>
      <c r="F34" s="191" t="s">
        <v>82</v>
      </c>
    </row>
    <row r="35" spans="2:6" s="8" customFormat="1" ht="35" customHeight="1" x14ac:dyDescent="0.25">
      <c r="B35" s="191">
        <v>142875439</v>
      </c>
      <c r="C35" s="15"/>
      <c r="D35" s="67" t="s">
        <v>201</v>
      </c>
      <c r="E35" s="191">
        <v>624608904</v>
      </c>
      <c r="F35" s="191">
        <v>148604785</v>
      </c>
    </row>
    <row r="36" spans="2:6" s="8" customFormat="1" ht="35" customHeight="1" x14ac:dyDescent="0.25">
      <c r="B36" s="191">
        <v>16116085</v>
      </c>
      <c r="C36" s="15"/>
      <c r="D36" s="67" t="s">
        <v>110</v>
      </c>
      <c r="E36" s="191">
        <v>66036380</v>
      </c>
      <c r="F36" s="191">
        <v>9104687</v>
      </c>
    </row>
    <row r="37" spans="2:6" s="8" customFormat="1" ht="35" customHeight="1" x14ac:dyDescent="0.25">
      <c r="B37" s="191">
        <v>43000</v>
      </c>
      <c r="C37" s="15"/>
      <c r="D37" s="67" t="s">
        <v>109</v>
      </c>
      <c r="E37" s="191">
        <v>21377625</v>
      </c>
      <c r="F37" s="191">
        <v>107500</v>
      </c>
    </row>
    <row r="38" spans="2:6" s="8" customFormat="1" ht="35" customHeight="1" x14ac:dyDescent="0.25">
      <c r="B38" s="191">
        <v>16607644</v>
      </c>
      <c r="C38" s="15"/>
      <c r="D38" s="67" t="s">
        <v>335</v>
      </c>
      <c r="E38" s="191">
        <v>92437885</v>
      </c>
      <c r="F38" s="191">
        <v>15210836</v>
      </c>
    </row>
    <row r="39" spans="2:6" s="8" customFormat="1" ht="35" customHeight="1" x14ac:dyDescent="0.25">
      <c r="B39" s="191">
        <v>132256</v>
      </c>
      <c r="C39" s="15"/>
      <c r="D39" s="67" t="s">
        <v>198</v>
      </c>
      <c r="E39" s="191">
        <v>431716</v>
      </c>
      <c r="F39" s="191">
        <v>260725</v>
      </c>
    </row>
    <row r="40" spans="2:6" s="8" customFormat="1" ht="35" customHeight="1" x14ac:dyDescent="0.25">
      <c r="B40" s="191">
        <v>425593</v>
      </c>
      <c r="C40" s="15"/>
      <c r="D40" s="67" t="s">
        <v>98</v>
      </c>
      <c r="E40" s="191">
        <v>3780470</v>
      </c>
      <c r="F40" s="191">
        <v>558686</v>
      </c>
    </row>
    <row r="41" spans="2:6" s="8" customFormat="1" ht="35" customHeight="1" x14ac:dyDescent="0.25">
      <c r="B41" s="232">
        <f>SUM(B31:B40)</f>
        <v>244046872</v>
      </c>
      <c r="C41" s="62"/>
      <c r="D41" s="137" t="s">
        <v>196</v>
      </c>
      <c r="E41" s="232">
        <f>SUM(E31:E40)</f>
        <v>1143901480</v>
      </c>
      <c r="F41" s="232">
        <f>SUM(F31:F40)</f>
        <v>257869137</v>
      </c>
    </row>
    <row r="42" spans="2:6" s="8" customFormat="1" ht="35" customHeight="1" x14ac:dyDescent="0.25">
      <c r="B42" s="198"/>
      <c r="C42" s="69" t="s">
        <v>11</v>
      </c>
      <c r="D42" s="68" t="s">
        <v>195</v>
      </c>
      <c r="E42" s="198"/>
      <c r="F42" s="198"/>
    </row>
    <row r="43" spans="2:6" s="8" customFormat="1" ht="35" customHeight="1" x14ac:dyDescent="0.25">
      <c r="B43" s="191">
        <v>27844582</v>
      </c>
      <c r="C43" s="15"/>
      <c r="D43" s="67" t="s">
        <v>139</v>
      </c>
      <c r="E43" s="191">
        <v>533598642</v>
      </c>
      <c r="F43" s="191">
        <v>32925068</v>
      </c>
    </row>
    <row r="44" spans="2:6" s="8" customFormat="1" ht="35" customHeight="1" x14ac:dyDescent="0.25">
      <c r="B44" s="232">
        <f>SUM(B42:B43)</f>
        <v>27844582</v>
      </c>
      <c r="C44" s="62"/>
      <c r="D44" s="137" t="s">
        <v>194</v>
      </c>
      <c r="E44" s="232">
        <f>SUM(E42:E43)</f>
        <v>533598642</v>
      </c>
      <c r="F44" s="232">
        <f>SUM(F42:F43)</f>
        <v>32925068</v>
      </c>
    </row>
    <row r="45" spans="2:6" s="8" customFormat="1" ht="35" customHeight="1" x14ac:dyDescent="0.25">
      <c r="B45" s="198"/>
      <c r="C45" s="27" t="s">
        <v>12</v>
      </c>
      <c r="D45" s="68" t="s">
        <v>193</v>
      </c>
      <c r="E45" s="198"/>
      <c r="F45" s="198"/>
    </row>
    <row r="46" spans="2:6" s="8" customFormat="1" ht="35" customHeight="1" x14ac:dyDescent="0.25">
      <c r="B46" s="191">
        <v>4041142</v>
      </c>
      <c r="C46" s="15"/>
      <c r="D46" s="67" t="s">
        <v>137</v>
      </c>
      <c r="E46" s="191">
        <v>44146747</v>
      </c>
      <c r="F46" s="191">
        <v>4227998</v>
      </c>
    </row>
    <row r="47" spans="2:6" s="8" customFormat="1" ht="35" customHeight="1" x14ac:dyDescent="0.25">
      <c r="B47" s="191">
        <v>760180</v>
      </c>
      <c r="C47" s="15"/>
      <c r="D47" s="67" t="s">
        <v>127</v>
      </c>
      <c r="E47" s="191">
        <v>4302324</v>
      </c>
      <c r="F47" s="191">
        <v>979603</v>
      </c>
    </row>
    <row r="48" spans="2:6" s="8" customFormat="1" ht="35" customHeight="1" x14ac:dyDescent="0.25">
      <c r="B48" s="191">
        <v>1498655</v>
      </c>
      <c r="C48" s="15"/>
      <c r="D48" s="67" t="s">
        <v>191</v>
      </c>
      <c r="E48" s="191">
        <v>11081297</v>
      </c>
      <c r="F48" s="191">
        <v>3696743</v>
      </c>
    </row>
    <row r="49" spans="2:6" s="8" customFormat="1" ht="35" customHeight="1" x14ac:dyDescent="0.25">
      <c r="B49" s="232">
        <f>SUM(B46:B48)</f>
        <v>6299977</v>
      </c>
      <c r="C49" s="62"/>
      <c r="D49" s="137" t="s">
        <v>189</v>
      </c>
      <c r="E49" s="232">
        <f>SUM(E46:E48)</f>
        <v>59530368</v>
      </c>
      <c r="F49" s="232">
        <f>SUM(F46:F48)</f>
        <v>8904344</v>
      </c>
    </row>
    <row r="50" spans="2:6" s="8" customFormat="1" ht="35" customHeight="1" x14ac:dyDescent="0.25">
      <c r="B50" s="198"/>
      <c r="C50" s="27" t="s">
        <v>16</v>
      </c>
      <c r="D50" s="68" t="s">
        <v>188</v>
      </c>
      <c r="E50" s="198"/>
      <c r="F50" s="198"/>
    </row>
    <row r="51" spans="2:6" s="8" customFormat="1" ht="35" customHeight="1" x14ac:dyDescent="0.25">
      <c r="B51" s="191">
        <v>87073577</v>
      </c>
      <c r="C51" s="15"/>
      <c r="D51" s="67" t="s">
        <v>151</v>
      </c>
      <c r="E51" s="191">
        <v>512587981</v>
      </c>
      <c r="F51" s="191">
        <v>93780709</v>
      </c>
    </row>
    <row r="52" spans="2:6" s="8" customFormat="1" ht="35" customHeight="1" x14ac:dyDescent="0.25">
      <c r="B52" s="191">
        <v>215441182</v>
      </c>
      <c r="C52" s="15"/>
      <c r="D52" s="67" t="s">
        <v>553</v>
      </c>
      <c r="E52" s="191">
        <v>720860443</v>
      </c>
      <c r="F52" s="191">
        <v>193419032</v>
      </c>
    </row>
    <row r="53" spans="2:6" s="8" customFormat="1" ht="35" customHeight="1" x14ac:dyDescent="0.25">
      <c r="B53" s="191">
        <v>33970186</v>
      </c>
      <c r="C53" s="15"/>
      <c r="D53" s="67" t="s">
        <v>602</v>
      </c>
      <c r="E53" s="191">
        <v>340257876</v>
      </c>
      <c r="F53" s="191">
        <v>50024185</v>
      </c>
    </row>
    <row r="54" spans="2:6" s="8" customFormat="1" ht="35" customHeight="1" x14ac:dyDescent="0.25">
      <c r="B54" s="191">
        <v>21324391</v>
      </c>
      <c r="C54" s="15"/>
      <c r="D54" s="67" t="s">
        <v>326</v>
      </c>
      <c r="E54" s="191">
        <v>117613947</v>
      </c>
      <c r="F54" s="191">
        <v>18075049</v>
      </c>
    </row>
    <row r="55" spans="2:6" s="8" customFormat="1" ht="35" customHeight="1" x14ac:dyDescent="0.25">
      <c r="B55" s="191">
        <v>57462489</v>
      </c>
      <c r="C55" s="15"/>
      <c r="D55" s="67" t="s">
        <v>131</v>
      </c>
      <c r="E55" s="191">
        <v>170050706</v>
      </c>
      <c r="F55" s="191">
        <v>38784010</v>
      </c>
    </row>
    <row r="56" spans="2:6" s="8" customFormat="1" ht="35" customHeight="1" x14ac:dyDescent="0.25">
      <c r="B56" s="191">
        <v>2442344</v>
      </c>
      <c r="C56" s="15"/>
      <c r="D56" s="67" t="s">
        <v>106</v>
      </c>
      <c r="E56" s="191">
        <v>17447106</v>
      </c>
      <c r="F56" s="191">
        <v>1331642</v>
      </c>
    </row>
    <row r="57" spans="2:6" s="8" customFormat="1" ht="35" customHeight="1" x14ac:dyDescent="0.25">
      <c r="B57" s="191">
        <v>239230326</v>
      </c>
      <c r="C57" s="15"/>
      <c r="D57" s="67" t="s">
        <v>183</v>
      </c>
      <c r="E57" s="191">
        <v>805947167</v>
      </c>
      <c r="F57" s="191">
        <v>79588220</v>
      </c>
    </row>
    <row r="58" spans="2:6" s="8" customFormat="1" ht="35" customHeight="1" x14ac:dyDescent="0.25">
      <c r="B58" s="232">
        <f>SUM(B51:B57)</f>
        <v>656944495</v>
      </c>
      <c r="C58" s="62"/>
      <c r="D58" s="137" t="s">
        <v>182</v>
      </c>
      <c r="E58" s="232">
        <f>SUM(E51:E57)</f>
        <v>2684765226</v>
      </c>
      <c r="F58" s="232">
        <f>SUM(F51:F57)</f>
        <v>475002847</v>
      </c>
    </row>
    <row r="59" spans="2:6" s="8" customFormat="1" ht="35" customHeight="1" x14ac:dyDescent="0.25">
      <c r="B59" s="198"/>
      <c r="C59" s="27" t="s">
        <v>43</v>
      </c>
      <c r="D59" s="140" t="s">
        <v>499</v>
      </c>
      <c r="E59" s="198"/>
      <c r="F59" s="198"/>
    </row>
    <row r="60" spans="2:6" s="8" customFormat="1" ht="35" customHeight="1" x14ac:dyDescent="0.25">
      <c r="B60" s="191">
        <v>3291426</v>
      </c>
      <c r="C60" s="15"/>
      <c r="D60" s="67" t="s">
        <v>552</v>
      </c>
      <c r="E60" s="191">
        <v>4700665</v>
      </c>
      <c r="F60" s="191">
        <v>2022521</v>
      </c>
    </row>
    <row r="61" spans="2:6" s="8" customFormat="1" ht="35" customHeight="1" x14ac:dyDescent="0.25">
      <c r="B61" s="191">
        <v>224206</v>
      </c>
      <c r="C61" s="15"/>
      <c r="D61" s="67" t="s">
        <v>144</v>
      </c>
      <c r="E61" s="191">
        <v>10937991</v>
      </c>
      <c r="F61" s="191">
        <v>170913</v>
      </c>
    </row>
    <row r="62" spans="2:6" s="8" customFormat="1" ht="35" customHeight="1" x14ac:dyDescent="0.25">
      <c r="B62" s="191">
        <v>10593499</v>
      </c>
      <c r="C62" s="15"/>
      <c r="D62" s="67" t="s">
        <v>178</v>
      </c>
      <c r="E62" s="191">
        <v>138294191</v>
      </c>
      <c r="F62" s="191">
        <v>14239997</v>
      </c>
    </row>
    <row r="63" spans="2:6" s="8" customFormat="1" ht="35" customHeight="1" x14ac:dyDescent="0.25">
      <c r="B63" s="191">
        <v>9297592</v>
      </c>
      <c r="C63" s="15"/>
      <c r="D63" s="67" t="s">
        <v>123</v>
      </c>
      <c r="E63" s="191">
        <v>54945448</v>
      </c>
      <c r="F63" s="191">
        <v>9362487</v>
      </c>
    </row>
    <row r="64" spans="2:6" s="8" customFormat="1" ht="35" customHeight="1" x14ac:dyDescent="0.25">
      <c r="B64" s="191">
        <v>39243468</v>
      </c>
      <c r="C64" s="15"/>
      <c r="D64" s="67" t="s">
        <v>116</v>
      </c>
      <c r="E64" s="191">
        <v>46830420</v>
      </c>
      <c r="F64" s="191">
        <v>8713243</v>
      </c>
    </row>
    <row r="65" spans="2:6" s="8" customFormat="1" ht="35" customHeight="1" x14ac:dyDescent="0.25">
      <c r="B65" s="191">
        <v>1540991</v>
      </c>
      <c r="C65" s="15"/>
      <c r="D65" s="67" t="s">
        <v>551</v>
      </c>
      <c r="E65" s="191">
        <v>6353805</v>
      </c>
      <c r="F65" s="191">
        <v>847731</v>
      </c>
    </row>
    <row r="66" spans="2:6" s="8" customFormat="1" ht="35" customHeight="1" x14ac:dyDescent="0.25">
      <c r="B66" s="191">
        <v>18302625</v>
      </c>
      <c r="C66" s="15"/>
      <c r="D66" s="67" t="s">
        <v>103</v>
      </c>
      <c r="E66" s="191">
        <v>37210637</v>
      </c>
      <c r="F66" s="191">
        <v>9616831</v>
      </c>
    </row>
    <row r="67" spans="2:6" s="8" customFormat="1" ht="35" customHeight="1" x14ac:dyDescent="0.25">
      <c r="B67" s="232">
        <f>SUM(B60:B66)</f>
        <v>82493807</v>
      </c>
      <c r="C67" s="62"/>
      <c r="D67" s="137" t="s">
        <v>176</v>
      </c>
      <c r="E67" s="232">
        <f>SUM(E60:E66)</f>
        <v>299273157</v>
      </c>
      <c r="F67" s="232">
        <f>SUM(F60:F66)</f>
        <v>44973723</v>
      </c>
    </row>
    <row r="68" spans="2:6" s="8" customFormat="1" ht="35" customHeight="1" x14ac:dyDescent="0.25">
      <c r="B68" s="198"/>
      <c r="C68" s="27" t="s">
        <v>17</v>
      </c>
      <c r="D68" s="68" t="s">
        <v>175</v>
      </c>
      <c r="E68" s="198"/>
      <c r="F68" s="198"/>
    </row>
    <row r="69" spans="2:6" s="8" customFormat="1" ht="35" customHeight="1" x14ac:dyDescent="0.25">
      <c r="B69" s="191">
        <v>256555</v>
      </c>
      <c r="C69" s="15"/>
      <c r="D69" s="67" t="s">
        <v>142</v>
      </c>
      <c r="E69" s="191">
        <v>5419776</v>
      </c>
      <c r="F69" s="191">
        <v>606542</v>
      </c>
    </row>
    <row r="70" spans="2:6" s="8" customFormat="1" ht="35" customHeight="1" x14ac:dyDescent="0.25">
      <c r="B70" s="232">
        <f>SUM(B69:B69)</f>
        <v>256555</v>
      </c>
      <c r="C70" s="62"/>
      <c r="D70" s="139" t="s">
        <v>173</v>
      </c>
      <c r="E70" s="232">
        <f>SUM(E69:E69)</f>
        <v>5419776</v>
      </c>
      <c r="F70" s="232">
        <f>SUM(F69:F69)</f>
        <v>606542</v>
      </c>
    </row>
    <row r="71" spans="2:6" s="8" customFormat="1" ht="35" customHeight="1" x14ac:dyDescent="0.25">
      <c r="B71" s="198"/>
      <c r="C71" s="69" t="s">
        <v>19</v>
      </c>
      <c r="D71" s="68" t="s">
        <v>172</v>
      </c>
      <c r="E71" s="198"/>
      <c r="F71" s="198"/>
    </row>
    <row r="72" spans="2:6" s="8" customFormat="1" ht="35" customHeight="1" x14ac:dyDescent="0.25">
      <c r="B72" s="191">
        <v>4615471</v>
      </c>
      <c r="C72" s="15"/>
      <c r="D72" s="67" t="s">
        <v>496</v>
      </c>
      <c r="E72" s="191">
        <v>21323039</v>
      </c>
      <c r="F72" s="191">
        <v>3553550</v>
      </c>
    </row>
    <row r="73" spans="2:6" s="8" customFormat="1" ht="35" customHeight="1" x14ac:dyDescent="0.25">
      <c r="B73" s="191">
        <v>26431507</v>
      </c>
      <c r="C73" s="15"/>
      <c r="D73" s="67" t="s">
        <v>550</v>
      </c>
      <c r="E73" s="191">
        <v>200626413</v>
      </c>
      <c r="F73" s="191">
        <v>33948549</v>
      </c>
    </row>
    <row r="74" spans="2:6" s="8" customFormat="1" ht="35" customHeight="1" x14ac:dyDescent="0.25">
      <c r="B74" s="232">
        <f>SUM(B72:B73)</f>
        <v>31046978</v>
      </c>
      <c r="C74" s="62"/>
      <c r="D74" s="137" t="s">
        <v>170</v>
      </c>
      <c r="E74" s="232">
        <f>SUM(E72:E73)</f>
        <v>221949452</v>
      </c>
      <c r="F74" s="232">
        <f>SUM(F72:F73)</f>
        <v>37502099</v>
      </c>
    </row>
    <row r="75" spans="2:6" ht="35" customHeight="1" x14ac:dyDescent="0.8">
      <c r="B75" s="198"/>
      <c r="C75" s="69" t="s">
        <v>20</v>
      </c>
      <c r="D75" s="68" t="s">
        <v>169</v>
      </c>
      <c r="E75" s="198"/>
      <c r="F75" s="198"/>
    </row>
    <row r="76" spans="2:6" ht="35" customHeight="1" x14ac:dyDescent="0.8">
      <c r="B76" s="191">
        <v>961032</v>
      </c>
      <c r="C76" s="15"/>
      <c r="D76" s="38" t="s">
        <v>548</v>
      </c>
      <c r="E76" s="191">
        <v>24709993</v>
      </c>
      <c r="F76" s="191">
        <v>8780626</v>
      </c>
    </row>
    <row r="77" spans="2:6" ht="35" customHeight="1" x14ac:dyDescent="0.8">
      <c r="B77" s="232">
        <f>SUM(B76)</f>
        <v>961032</v>
      </c>
      <c r="C77" s="62"/>
      <c r="D77" s="139" t="s">
        <v>547</v>
      </c>
      <c r="E77" s="232">
        <f>SUM(E76)</f>
        <v>24709993</v>
      </c>
      <c r="F77" s="232">
        <f>SUM(F76)</f>
        <v>8780626</v>
      </c>
    </row>
    <row r="78" spans="2:6" ht="35" customHeight="1" x14ac:dyDescent="0.8">
      <c r="B78" s="198"/>
      <c r="C78" s="27" t="s">
        <v>22</v>
      </c>
      <c r="D78" s="68" t="s">
        <v>166</v>
      </c>
      <c r="E78" s="198"/>
      <c r="F78" s="198"/>
    </row>
    <row r="79" spans="2:6" ht="35" customHeight="1" x14ac:dyDescent="0.8">
      <c r="B79" s="191">
        <v>821967640</v>
      </c>
      <c r="C79" s="14"/>
      <c r="D79" s="67" t="s">
        <v>546</v>
      </c>
      <c r="E79" s="191">
        <v>3908625682</v>
      </c>
      <c r="F79" s="191">
        <v>754591246</v>
      </c>
    </row>
    <row r="80" spans="2:6" ht="35" customHeight="1" x14ac:dyDescent="0.8">
      <c r="B80" s="191">
        <v>620019</v>
      </c>
      <c r="C80" s="14"/>
      <c r="D80" s="67" t="s">
        <v>164</v>
      </c>
      <c r="E80" s="191">
        <v>719297</v>
      </c>
      <c r="F80" s="191" t="s">
        <v>82</v>
      </c>
    </row>
    <row r="81" spans="2:6" ht="35" customHeight="1" x14ac:dyDescent="0.8">
      <c r="B81" s="191" t="s">
        <v>82</v>
      </c>
      <c r="C81" s="14"/>
      <c r="D81" s="67" t="s">
        <v>545</v>
      </c>
      <c r="E81" s="191">
        <v>7985580</v>
      </c>
      <c r="F81" s="191" t="s">
        <v>82</v>
      </c>
    </row>
    <row r="82" spans="2:6" ht="35" customHeight="1" x14ac:dyDescent="0.8">
      <c r="B82" s="191">
        <v>34098098</v>
      </c>
      <c r="C82" s="15"/>
      <c r="D82" s="67" t="s">
        <v>312</v>
      </c>
      <c r="E82" s="191">
        <v>98757193</v>
      </c>
      <c r="F82" s="191">
        <v>13053446</v>
      </c>
    </row>
    <row r="83" spans="2:6" ht="35" customHeight="1" x14ac:dyDescent="0.8">
      <c r="B83" s="191">
        <v>2645987</v>
      </c>
      <c r="C83" s="15"/>
      <c r="D83" s="67" t="s">
        <v>97</v>
      </c>
      <c r="E83" s="191">
        <v>15365247</v>
      </c>
      <c r="F83" s="191">
        <v>1539817</v>
      </c>
    </row>
    <row r="84" spans="2:6" ht="35" customHeight="1" x14ac:dyDescent="0.8">
      <c r="B84" s="232">
        <f>SUM(B79:B83)</f>
        <v>859331744</v>
      </c>
      <c r="C84" s="62"/>
      <c r="D84" s="137" t="s">
        <v>162</v>
      </c>
      <c r="E84" s="232">
        <f>SUM(E79:E83)</f>
        <v>4031452999</v>
      </c>
      <c r="F84" s="232">
        <f>SUM(F79:F83)</f>
        <v>769184509</v>
      </c>
    </row>
    <row r="85" spans="2:6" ht="35" customHeight="1" x14ac:dyDescent="0.8">
      <c r="B85" s="198"/>
      <c r="C85" s="27" t="s">
        <v>23</v>
      </c>
      <c r="D85" s="68" t="s">
        <v>161</v>
      </c>
      <c r="E85" s="198"/>
      <c r="F85" s="198"/>
    </row>
    <row r="86" spans="2:6" ht="35" customHeight="1" x14ac:dyDescent="0.8">
      <c r="B86" s="191">
        <v>1424389</v>
      </c>
      <c r="C86" s="15"/>
      <c r="D86" s="67" t="s">
        <v>544</v>
      </c>
      <c r="E86" s="191">
        <v>8566444</v>
      </c>
      <c r="F86" s="191">
        <v>4656269</v>
      </c>
    </row>
    <row r="87" spans="2:6" ht="35" customHeight="1" x14ac:dyDescent="0.8">
      <c r="B87" s="191">
        <v>722722</v>
      </c>
      <c r="C87" s="15"/>
      <c r="D87" s="67" t="s">
        <v>543</v>
      </c>
      <c r="E87" s="191">
        <v>26407002</v>
      </c>
      <c r="F87" s="191">
        <v>1774721</v>
      </c>
    </row>
    <row r="88" spans="2:6" ht="35" customHeight="1" x14ac:dyDescent="0.8">
      <c r="B88" s="191" t="s">
        <v>82</v>
      </c>
      <c r="C88" s="15"/>
      <c r="D88" s="67" t="s">
        <v>542</v>
      </c>
      <c r="E88" s="191">
        <v>1</v>
      </c>
      <c r="F88" s="191" t="s">
        <v>82</v>
      </c>
    </row>
    <row r="89" spans="2:6" ht="35" customHeight="1" x14ac:dyDescent="0.8">
      <c r="B89" s="191" t="s">
        <v>82</v>
      </c>
      <c r="C89" s="15"/>
      <c r="D89" s="38" t="s">
        <v>541</v>
      </c>
      <c r="E89" s="191">
        <v>1495946</v>
      </c>
      <c r="F89" s="191">
        <v>689020</v>
      </c>
    </row>
    <row r="90" spans="2:6" ht="35" customHeight="1" x14ac:dyDescent="0.8">
      <c r="B90" s="191">
        <v>8117552</v>
      </c>
      <c r="C90" s="15"/>
      <c r="D90" s="67" t="s">
        <v>531</v>
      </c>
      <c r="E90" s="191">
        <v>52927978</v>
      </c>
      <c r="F90" s="191">
        <v>6836565</v>
      </c>
    </row>
    <row r="91" spans="2:6" ht="35" customHeight="1" x14ac:dyDescent="0.8">
      <c r="B91" s="191">
        <v>15361863</v>
      </c>
      <c r="C91" s="15"/>
      <c r="D91" s="67" t="s">
        <v>540</v>
      </c>
      <c r="E91" s="191">
        <v>109515114</v>
      </c>
      <c r="F91" s="191">
        <v>15838372</v>
      </c>
    </row>
    <row r="92" spans="2:6" ht="35" customHeight="1" x14ac:dyDescent="0.8">
      <c r="B92" s="191" t="s">
        <v>82</v>
      </c>
      <c r="C92" s="15"/>
      <c r="D92" s="67" t="s">
        <v>101</v>
      </c>
      <c r="E92" s="191">
        <v>220787445</v>
      </c>
      <c r="F92" s="191">
        <v>9486243</v>
      </c>
    </row>
    <row r="93" spans="2:6" ht="35" customHeight="1" x14ac:dyDescent="0.8">
      <c r="B93" s="232">
        <f>SUM(B86:B92)</f>
        <v>25626526</v>
      </c>
      <c r="C93" s="62"/>
      <c r="D93" s="137" t="s">
        <v>160</v>
      </c>
      <c r="E93" s="232">
        <f>SUM(E86:E92)</f>
        <v>419699930</v>
      </c>
      <c r="F93" s="232">
        <f>SUM(F86:F92)</f>
        <v>39281190</v>
      </c>
    </row>
    <row r="94" spans="2:6" ht="35" customHeight="1" x14ac:dyDescent="0.8">
      <c r="B94" s="232">
        <f>SUM(B22+B29+B41+B44+B49+B58+B67+B70+B74+B77+B84+B93)</f>
        <v>2093626050</v>
      </c>
      <c r="C94" s="62"/>
      <c r="D94" s="137" t="s">
        <v>81</v>
      </c>
      <c r="E94" s="232">
        <f>SUM(E22,+E29,+E41,E44,+E49,+E58,+E67,+E70,+E74,+E77,+E84,+E93)</f>
        <v>10432421815</v>
      </c>
      <c r="F94" s="232">
        <f>SUM(F22,+F29,+F41,F44,+F49,+F58,+F67,+F70,+F74,+F77,+F84,+F93)</f>
        <v>1822466662</v>
      </c>
    </row>
    <row r="95" spans="2:6" ht="35" customHeight="1" x14ac:dyDescent="0.8">
      <c r="B95" s="237" t="s">
        <v>218</v>
      </c>
      <c r="C95" s="34"/>
      <c r="D95" s="138" t="s">
        <v>539</v>
      </c>
      <c r="E95" s="198">
        <v>1650000000</v>
      </c>
      <c r="F95" s="237" t="s">
        <v>218</v>
      </c>
    </row>
    <row r="96" spans="2:6" s="3" customFormat="1" ht="21" customHeight="1" x14ac:dyDescent="0.8">
      <c r="B96" s="355"/>
      <c r="C96" s="355"/>
      <c r="D96" s="355"/>
      <c r="E96" s="355"/>
      <c r="F96" s="355"/>
    </row>
    <row r="97" spans="2:6" ht="18" customHeight="1" x14ac:dyDescent="0.8">
      <c r="B97" s="349"/>
      <c r="C97" s="349"/>
      <c r="D97" s="349"/>
      <c r="E97" s="349"/>
      <c r="F97" s="349"/>
    </row>
    <row r="98" spans="2:6" ht="18" customHeight="1" x14ac:dyDescent="0.8">
      <c r="B98" s="349"/>
      <c r="C98" s="349"/>
      <c r="D98" s="349"/>
      <c r="E98" s="349"/>
      <c r="F98" s="349"/>
    </row>
    <row r="100" spans="2:6" s="8" customFormat="1" ht="21.75" customHeight="1" x14ac:dyDescent="0.25">
      <c r="D100" s="33" t="s">
        <v>538</v>
      </c>
    </row>
    <row r="117" ht="15" customHeight="1" x14ac:dyDescent="0.8"/>
    <row r="118" ht="20.25" customHeight="1" x14ac:dyDescent="0.8"/>
  </sheetData>
  <mergeCells count="9">
    <mergeCell ref="E5:F5"/>
    <mergeCell ref="H5:I5"/>
    <mergeCell ref="B97:F97"/>
    <mergeCell ref="B98:F98"/>
    <mergeCell ref="B1:F1"/>
    <mergeCell ref="B96:F96"/>
    <mergeCell ref="B2:F2"/>
    <mergeCell ref="B3:F3"/>
    <mergeCell ref="C5:D6"/>
  </mergeCells>
  <hyperlinks>
    <hyperlink ref="H5:I5" location="البيانات!A1" display="العودة إلى صفحة البيانات" xr:uid="{D38E1578-9C74-448D-9442-0159363452D7}"/>
  </hyperlinks>
  <printOptions horizontalCentered="1" gridLinesSet="0"/>
  <pageMargins left="0" right="0.55118110236220474" top="0.19685039370078741" bottom="0.19685039370078741" header="0.51181102362204722" footer="0.51181102362204722"/>
  <pageSetup paperSize="9" orientation="portrait" horizontalDpi="4294967292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07A8-1366-41D6-894C-83348EF2CEB7}">
  <dimension ref="B1:H119"/>
  <sheetViews>
    <sheetView showGridLines="0" rightToLeft="1" zoomScale="90" zoomScaleNormal="90" workbookViewId="0">
      <selection activeCell="G5" sqref="G5:H5"/>
    </sheetView>
  </sheetViews>
  <sheetFormatPr defaultColWidth="9.1796875" defaultRowHeight="20.5" x14ac:dyDescent="0.8"/>
  <cols>
    <col min="1" max="1" width="9.1796875" style="117"/>
    <col min="2" max="2" width="20.08984375" style="117" customWidth="1"/>
    <col min="3" max="3" width="35.1796875" style="125" customWidth="1"/>
    <col min="4" max="4" width="21.36328125" style="117" bestFit="1" customWidth="1"/>
    <col min="5" max="5" width="15.54296875" style="117" customWidth="1"/>
    <col min="6" max="6" width="6.6328125" style="117" customWidth="1"/>
    <col min="7" max="7" width="9.1796875" style="117"/>
    <col min="8" max="8" width="14.54296875" style="117" customWidth="1"/>
    <col min="9" max="16384" width="9.1796875" style="117"/>
  </cols>
  <sheetData>
    <row r="1" spans="2:8" x14ac:dyDescent="0.8">
      <c r="B1" s="372" t="s">
        <v>592</v>
      </c>
      <c r="C1" s="372"/>
      <c r="D1" s="372"/>
      <c r="E1" s="372"/>
    </row>
    <row r="2" spans="2:8" s="118" customFormat="1" ht="18.75" customHeight="1" x14ac:dyDescent="0.25">
      <c r="B2" s="374" t="s">
        <v>549</v>
      </c>
      <c r="C2" s="374"/>
      <c r="D2" s="374"/>
      <c r="E2" s="374"/>
    </row>
    <row r="3" spans="2:8" s="118" customFormat="1" ht="18.75" customHeight="1" x14ac:dyDescent="0.25">
      <c r="B3" s="373" t="s">
        <v>591</v>
      </c>
      <c r="C3" s="373"/>
      <c r="D3" s="373"/>
      <c r="E3" s="373"/>
    </row>
    <row r="4" spans="2:8" s="118" customFormat="1" ht="18.75" customHeight="1" x14ac:dyDescent="0.25">
      <c r="B4" s="119"/>
      <c r="C4" s="120"/>
      <c r="D4" s="121"/>
      <c r="E4" s="126" t="s">
        <v>590</v>
      </c>
    </row>
    <row r="5" spans="2:8" s="118" customFormat="1" ht="35" customHeight="1" x14ac:dyDescent="0.25">
      <c r="B5" s="127" t="s">
        <v>664</v>
      </c>
      <c r="C5" s="375" t="s">
        <v>3</v>
      </c>
      <c r="D5" s="370" t="s">
        <v>76</v>
      </c>
      <c r="E5" s="371"/>
      <c r="G5" s="330" t="s">
        <v>593</v>
      </c>
      <c r="H5" s="330"/>
    </row>
    <row r="6" spans="2:8" s="118" customFormat="1" ht="35" customHeight="1" x14ac:dyDescent="0.95">
      <c r="B6" s="128" t="s">
        <v>676</v>
      </c>
      <c r="C6" s="376"/>
      <c r="D6" s="245" t="s">
        <v>4</v>
      </c>
      <c r="E6" s="246" t="s">
        <v>2</v>
      </c>
    </row>
    <row r="7" spans="2:8" s="118" customFormat="1" ht="35" customHeight="1" x14ac:dyDescent="0.25">
      <c r="B7" s="308"/>
      <c r="C7" s="129" t="s">
        <v>589</v>
      </c>
      <c r="D7" s="307"/>
      <c r="E7" s="308"/>
    </row>
    <row r="8" spans="2:8" s="118" customFormat="1" ht="35" customHeight="1" x14ac:dyDescent="0.25">
      <c r="B8" s="309">
        <v>172137</v>
      </c>
      <c r="C8" s="132" t="s">
        <v>588</v>
      </c>
      <c r="D8" s="309">
        <v>4883265</v>
      </c>
      <c r="E8" s="309">
        <v>293998</v>
      </c>
    </row>
    <row r="9" spans="2:8" s="118" customFormat="1" ht="35" customHeight="1" x14ac:dyDescent="0.25">
      <c r="B9" s="310">
        <v>107734</v>
      </c>
      <c r="C9" s="133" t="s">
        <v>587</v>
      </c>
      <c r="D9" s="310">
        <v>5181128</v>
      </c>
      <c r="E9" s="310">
        <v>3503185</v>
      </c>
    </row>
    <row r="10" spans="2:8" s="118" customFormat="1" ht="35" customHeight="1" x14ac:dyDescent="0.25">
      <c r="B10" s="310">
        <v>19081077</v>
      </c>
      <c r="C10" s="133" t="s">
        <v>586</v>
      </c>
      <c r="D10" s="310">
        <v>89341550</v>
      </c>
      <c r="E10" s="310">
        <v>22640040</v>
      </c>
    </row>
    <row r="11" spans="2:8" s="118" customFormat="1" ht="35" customHeight="1" x14ac:dyDescent="0.25">
      <c r="B11" s="310">
        <v>15312240</v>
      </c>
      <c r="C11" s="133" t="s">
        <v>585</v>
      </c>
      <c r="D11" s="310">
        <v>140672334</v>
      </c>
      <c r="E11" s="310">
        <v>18699195</v>
      </c>
    </row>
    <row r="12" spans="2:8" s="118" customFormat="1" ht="35" customHeight="1" x14ac:dyDescent="0.25">
      <c r="B12" s="310">
        <v>1517655</v>
      </c>
      <c r="C12" s="133" t="s">
        <v>584</v>
      </c>
      <c r="D12" s="310">
        <v>45070383</v>
      </c>
      <c r="E12" s="310">
        <v>13490214</v>
      </c>
    </row>
    <row r="13" spans="2:8" s="118" customFormat="1" ht="35" customHeight="1" x14ac:dyDescent="0.25">
      <c r="B13" s="311">
        <f>SUM(B8:B12)</f>
        <v>36190843</v>
      </c>
      <c r="C13" s="131" t="s">
        <v>583</v>
      </c>
      <c r="D13" s="311">
        <f>SUM(D8:D12)</f>
        <v>285148660</v>
      </c>
      <c r="E13" s="311">
        <f>SUM(E8:E12)</f>
        <v>58626632</v>
      </c>
    </row>
    <row r="14" spans="2:8" s="118" customFormat="1" ht="35" customHeight="1" x14ac:dyDescent="0.25">
      <c r="B14" s="312"/>
      <c r="C14" s="134" t="s">
        <v>582</v>
      </c>
      <c r="D14" s="312"/>
      <c r="E14" s="312"/>
    </row>
    <row r="15" spans="2:8" s="118" customFormat="1" ht="35" customHeight="1" x14ac:dyDescent="0.25">
      <c r="B15" s="310">
        <v>244599766</v>
      </c>
      <c r="C15" s="133" t="s">
        <v>581</v>
      </c>
      <c r="D15" s="310">
        <v>782153526</v>
      </c>
      <c r="E15" s="310">
        <v>215348900</v>
      </c>
    </row>
    <row r="16" spans="2:8" s="118" customFormat="1" ht="35" customHeight="1" x14ac:dyDescent="0.25">
      <c r="B16" s="310">
        <v>1918702</v>
      </c>
      <c r="C16" s="133" t="s">
        <v>580</v>
      </c>
      <c r="D16" s="310">
        <v>12219233</v>
      </c>
      <c r="E16" s="310">
        <v>5489366</v>
      </c>
    </row>
    <row r="17" spans="2:5" s="118" customFormat="1" ht="35" customHeight="1" x14ac:dyDescent="0.25">
      <c r="B17" s="310">
        <v>170195</v>
      </c>
      <c r="C17" s="133" t="s">
        <v>579</v>
      </c>
      <c r="D17" s="310">
        <v>1836334</v>
      </c>
      <c r="E17" s="310">
        <v>71553</v>
      </c>
    </row>
    <row r="18" spans="2:5" s="118" customFormat="1" ht="35" customHeight="1" x14ac:dyDescent="0.25">
      <c r="B18" s="310">
        <v>244888279</v>
      </c>
      <c r="C18" s="133" t="s">
        <v>578</v>
      </c>
      <c r="D18" s="310">
        <v>830908516</v>
      </c>
      <c r="E18" s="310">
        <v>85903705</v>
      </c>
    </row>
    <row r="19" spans="2:5" s="118" customFormat="1" ht="35" customHeight="1" x14ac:dyDescent="0.25">
      <c r="B19" s="310">
        <v>2136558</v>
      </c>
      <c r="C19" s="135" t="s">
        <v>601</v>
      </c>
      <c r="D19" s="310">
        <v>25951956</v>
      </c>
      <c r="E19" s="310">
        <v>2880202</v>
      </c>
    </row>
    <row r="20" spans="2:5" s="118" customFormat="1" ht="35" customHeight="1" x14ac:dyDescent="0.25">
      <c r="B20" s="310">
        <v>13827846</v>
      </c>
      <c r="C20" s="133" t="s">
        <v>577</v>
      </c>
      <c r="D20" s="310">
        <v>94261621</v>
      </c>
      <c r="E20" s="310">
        <v>22582116</v>
      </c>
    </row>
    <row r="21" spans="2:5" s="118" customFormat="1" ht="35" customHeight="1" x14ac:dyDescent="0.25">
      <c r="B21" s="311">
        <f>SUM(B15:B20)</f>
        <v>507541346</v>
      </c>
      <c r="C21" s="131" t="s">
        <v>576</v>
      </c>
      <c r="D21" s="311">
        <f>SUM(D15:D20)</f>
        <v>1747331186</v>
      </c>
      <c r="E21" s="311">
        <f>SUM(E15:E20)</f>
        <v>332275842</v>
      </c>
    </row>
    <row r="22" spans="2:5" s="118" customFormat="1" ht="35" customHeight="1" x14ac:dyDescent="0.25">
      <c r="B22" s="312"/>
      <c r="C22" s="134" t="s">
        <v>575</v>
      </c>
      <c r="D22" s="313"/>
      <c r="E22" s="312"/>
    </row>
    <row r="23" spans="2:5" s="118" customFormat="1" ht="35" customHeight="1" x14ac:dyDescent="0.25">
      <c r="B23" s="310">
        <v>226786814</v>
      </c>
      <c r="C23" s="133" t="s">
        <v>574</v>
      </c>
      <c r="D23" s="310">
        <v>1023503910</v>
      </c>
      <c r="E23" s="310">
        <v>243625433</v>
      </c>
    </row>
    <row r="24" spans="2:5" s="118" customFormat="1" ht="35" customHeight="1" x14ac:dyDescent="0.25">
      <c r="B24" s="310">
        <v>13418318</v>
      </c>
      <c r="C24" s="133" t="s">
        <v>573</v>
      </c>
      <c r="D24" s="310">
        <v>78116965</v>
      </c>
      <c r="E24" s="310">
        <v>13237413</v>
      </c>
    </row>
    <row r="25" spans="2:5" s="118" customFormat="1" ht="35" customHeight="1" x14ac:dyDescent="0.25">
      <c r="B25" s="310">
        <v>36662942</v>
      </c>
      <c r="C25" s="133" t="s">
        <v>572</v>
      </c>
      <c r="D25" s="310">
        <v>591119254</v>
      </c>
      <c r="E25" s="310">
        <v>42046114</v>
      </c>
    </row>
    <row r="26" spans="2:5" s="118" customFormat="1" ht="35" customHeight="1" x14ac:dyDescent="0.25">
      <c r="B26" s="310">
        <v>87166933</v>
      </c>
      <c r="C26" s="133" t="s">
        <v>571</v>
      </c>
      <c r="D26" s="310">
        <v>396581596</v>
      </c>
      <c r="E26" s="310">
        <v>57969835</v>
      </c>
    </row>
    <row r="27" spans="2:5" s="118" customFormat="1" ht="35" customHeight="1" x14ac:dyDescent="0.25">
      <c r="B27" s="310">
        <v>5820671</v>
      </c>
      <c r="C27" s="133" t="s">
        <v>570</v>
      </c>
      <c r="D27" s="310">
        <v>52836044</v>
      </c>
      <c r="E27" s="310">
        <v>5492598</v>
      </c>
    </row>
    <row r="28" spans="2:5" s="118" customFormat="1" ht="35" customHeight="1" x14ac:dyDescent="0.25">
      <c r="B28" s="310">
        <v>14494262</v>
      </c>
      <c r="C28" s="133" t="s">
        <v>569</v>
      </c>
      <c r="D28" s="310">
        <v>85473389</v>
      </c>
      <c r="E28" s="310">
        <v>19634114</v>
      </c>
    </row>
    <row r="29" spans="2:5" s="118" customFormat="1" ht="35" customHeight="1" x14ac:dyDescent="0.25">
      <c r="B29" s="311">
        <f>SUM(B23:B28)</f>
        <v>384349940</v>
      </c>
      <c r="C29" s="131" t="s">
        <v>568</v>
      </c>
      <c r="D29" s="311">
        <f>SUM(D23:D28)</f>
        <v>2227631158</v>
      </c>
      <c r="E29" s="311">
        <f>SUM(E23:E28)</f>
        <v>382005507</v>
      </c>
    </row>
    <row r="30" spans="2:5" s="118" customFormat="1" ht="35" customHeight="1" x14ac:dyDescent="0.25">
      <c r="B30" s="312"/>
      <c r="C30" s="134" t="s">
        <v>567</v>
      </c>
      <c r="D30" s="314"/>
      <c r="E30" s="312"/>
    </row>
    <row r="31" spans="2:5" s="118" customFormat="1" ht="35" customHeight="1" x14ac:dyDescent="0.25">
      <c r="B31" s="310">
        <v>510209721</v>
      </c>
      <c r="C31" s="133" t="s">
        <v>566</v>
      </c>
      <c r="D31" s="310">
        <v>3203634623</v>
      </c>
      <c r="E31" s="310">
        <v>610767163</v>
      </c>
    </row>
    <row r="32" spans="2:5" s="118" customFormat="1" ht="35" customHeight="1" x14ac:dyDescent="0.25">
      <c r="B32" s="310">
        <v>355792994</v>
      </c>
      <c r="C32" s="133" t="s">
        <v>565</v>
      </c>
      <c r="D32" s="310">
        <v>1017967713</v>
      </c>
      <c r="E32" s="310">
        <v>244344256</v>
      </c>
    </row>
    <row r="33" spans="2:5" s="118" customFormat="1" ht="35" customHeight="1" x14ac:dyDescent="0.25">
      <c r="B33" s="310">
        <v>56231759</v>
      </c>
      <c r="C33" s="133" t="s">
        <v>564</v>
      </c>
      <c r="D33" s="310">
        <v>602009818</v>
      </c>
      <c r="E33" s="310">
        <v>31402100</v>
      </c>
    </row>
    <row r="34" spans="2:5" s="118" customFormat="1" ht="35" customHeight="1" x14ac:dyDescent="0.25">
      <c r="B34" s="310">
        <v>21833822</v>
      </c>
      <c r="C34" s="133" t="s">
        <v>563</v>
      </c>
      <c r="D34" s="310">
        <v>122006737</v>
      </c>
      <c r="E34" s="310">
        <v>18254792</v>
      </c>
    </row>
    <row r="35" spans="2:5" s="118" customFormat="1" ht="35" customHeight="1" x14ac:dyDescent="0.25">
      <c r="B35" s="310">
        <v>81396772</v>
      </c>
      <c r="C35" s="133" t="s">
        <v>562</v>
      </c>
      <c r="D35" s="310">
        <v>322325546</v>
      </c>
      <c r="E35" s="310">
        <v>31254386</v>
      </c>
    </row>
    <row r="36" spans="2:5" s="118" customFormat="1" ht="35" customHeight="1" x14ac:dyDescent="0.25">
      <c r="B36" s="310">
        <v>138017626</v>
      </c>
      <c r="C36" s="133" t="s">
        <v>561</v>
      </c>
      <c r="D36" s="310">
        <v>860179366</v>
      </c>
      <c r="E36" s="310">
        <v>109593033</v>
      </c>
    </row>
    <row r="37" spans="2:5" s="118" customFormat="1" ht="35" customHeight="1" x14ac:dyDescent="0.25">
      <c r="B37" s="310">
        <v>2061227</v>
      </c>
      <c r="C37" s="133" t="s">
        <v>560</v>
      </c>
      <c r="D37" s="310">
        <v>44187008</v>
      </c>
      <c r="E37" s="310">
        <v>3942951</v>
      </c>
    </row>
    <row r="38" spans="2:5" s="118" customFormat="1" ht="35" customHeight="1" x14ac:dyDescent="0.25">
      <c r="B38" s="311">
        <f>SUM(B31:B37)</f>
        <v>1165543921</v>
      </c>
      <c r="C38" s="130" t="s">
        <v>559</v>
      </c>
      <c r="D38" s="311">
        <f>SUM(D31:D37)</f>
        <v>6172310811</v>
      </c>
      <c r="E38" s="311">
        <f>SUM(E31:E37)</f>
        <v>1049558681</v>
      </c>
    </row>
    <row r="39" spans="2:5" s="118" customFormat="1" ht="35" customHeight="1" x14ac:dyDescent="0.25">
      <c r="B39" s="311">
        <f>SUM(B38,+B29,+B21,+B13)</f>
        <v>2093626050</v>
      </c>
      <c r="C39" s="131" t="s">
        <v>558</v>
      </c>
      <c r="D39" s="311">
        <f>SUM(D13,+D21,D29,+D38)</f>
        <v>10432421815</v>
      </c>
      <c r="E39" s="311">
        <f>SUM(E13,+E21,E29,+E38)</f>
        <v>1822466662</v>
      </c>
    </row>
    <row r="40" spans="2:5" ht="35" customHeight="1" x14ac:dyDescent="0.8">
      <c r="B40" s="312" t="s">
        <v>556</v>
      </c>
      <c r="C40" s="315" t="s">
        <v>557</v>
      </c>
      <c r="D40" s="312">
        <v>1650000000</v>
      </c>
      <c r="E40" s="312" t="s">
        <v>556</v>
      </c>
    </row>
    <row r="41" spans="2:5" ht="19.5" customHeight="1" x14ac:dyDescent="0.8">
      <c r="B41" s="122"/>
      <c r="C41" s="123"/>
      <c r="D41" s="122"/>
      <c r="E41" s="122"/>
    </row>
    <row r="42" spans="2:5" x14ac:dyDescent="0.8">
      <c r="B42" s="122"/>
      <c r="C42" s="124"/>
      <c r="D42" s="122"/>
      <c r="E42" s="122"/>
    </row>
    <row r="43" spans="2:5" ht="19.5" customHeight="1" x14ac:dyDescent="0.8">
      <c r="B43" s="122"/>
      <c r="C43" s="124"/>
      <c r="D43" s="122"/>
      <c r="E43" s="122"/>
    </row>
    <row r="44" spans="2:5" ht="16.5" customHeight="1" x14ac:dyDescent="0.8">
      <c r="B44" s="122"/>
      <c r="C44" s="124"/>
      <c r="D44" s="122"/>
      <c r="E44" s="122"/>
    </row>
    <row r="45" spans="2:5" x14ac:dyDescent="0.8">
      <c r="B45" s="122"/>
      <c r="C45" s="124"/>
      <c r="D45" s="122"/>
      <c r="E45" s="122"/>
    </row>
    <row r="46" spans="2:5" x14ac:dyDescent="0.8">
      <c r="B46" s="122"/>
      <c r="C46" s="124"/>
      <c r="D46" s="122"/>
      <c r="E46" s="122"/>
    </row>
    <row r="47" spans="2:5" x14ac:dyDescent="0.8">
      <c r="B47" s="122"/>
      <c r="C47" s="124"/>
      <c r="D47" s="122"/>
      <c r="E47" s="122"/>
    </row>
    <row r="48" spans="2:5" x14ac:dyDescent="0.8">
      <c r="B48" s="122"/>
      <c r="C48" s="124"/>
      <c r="D48" s="122"/>
      <c r="E48" s="122"/>
    </row>
    <row r="49" spans="2:5" x14ac:dyDescent="0.8">
      <c r="B49" s="122"/>
      <c r="C49" s="124"/>
      <c r="D49" s="122"/>
      <c r="E49" s="122"/>
    </row>
    <row r="50" spans="2:5" x14ac:dyDescent="0.8">
      <c r="B50" s="122"/>
      <c r="C50" s="124"/>
      <c r="D50" s="122"/>
      <c r="E50" s="122"/>
    </row>
    <row r="51" spans="2:5" x14ac:dyDescent="0.8">
      <c r="B51" s="122"/>
      <c r="C51" s="124"/>
      <c r="D51" s="122"/>
      <c r="E51" s="122"/>
    </row>
    <row r="52" spans="2:5" x14ac:dyDescent="0.8">
      <c r="B52" s="122"/>
      <c r="C52" s="124"/>
      <c r="D52" s="122"/>
      <c r="E52" s="122"/>
    </row>
    <row r="53" spans="2:5" x14ac:dyDescent="0.8">
      <c r="B53" s="122"/>
      <c r="C53" s="124"/>
      <c r="D53" s="122"/>
      <c r="E53" s="122"/>
    </row>
    <row r="54" spans="2:5" x14ac:dyDescent="0.8">
      <c r="B54" s="122"/>
      <c r="C54" s="124"/>
      <c r="D54" s="122"/>
      <c r="E54" s="122"/>
    </row>
    <row r="55" spans="2:5" x14ac:dyDescent="0.8">
      <c r="B55" s="122"/>
      <c r="C55" s="124"/>
      <c r="D55" s="122"/>
      <c r="E55" s="122"/>
    </row>
    <row r="56" spans="2:5" x14ac:dyDescent="0.8">
      <c r="B56" s="122"/>
      <c r="C56" s="124"/>
      <c r="D56" s="122"/>
      <c r="E56" s="122"/>
    </row>
    <row r="57" spans="2:5" x14ac:dyDescent="0.8">
      <c r="B57" s="122"/>
      <c r="C57" s="124"/>
      <c r="D57" s="122"/>
      <c r="E57" s="122"/>
    </row>
    <row r="58" spans="2:5" x14ac:dyDescent="0.8">
      <c r="B58" s="122"/>
      <c r="C58" s="124"/>
      <c r="D58" s="122"/>
      <c r="E58" s="122"/>
    </row>
    <row r="59" spans="2:5" x14ac:dyDescent="0.8">
      <c r="B59" s="122"/>
      <c r="C59" s="124"/>
      <c r="D59" s="122"/>
      <c r="E59" s="122"/>
    </row>
    <row r="60" spans="2:5" x14ac:dyDescent="0.8">
      <c r="B60" s="122"/>
      <c r="C60" s="124"/>
      <c r="D60" s="122"/>
      <c r="E60" s="122"/>
    </row>
    <row r="61" spans="2:5" x14ac:dyDescent="0.8">
      <c r="B61" s="122"/>
      <c r="C61" s="124"/>
      <c r="D61" s="122"/>
      <c r="E61" s="122"/>
    </row>
    <row r="62" spans="2:5" x14ac:dyDescent="0.8">
      <c r="B62" s="122"/>
      <c r="C62" s="124"/>
      <c r="D62" s="122"/>
      <c r="E62" s="122"/>
    </row>
    <row r="63" spans="2:5" x14ac:dyDescent="0.8">
      <c r="B63" s="122"/>
      <c r="C63" s="124"/>
      <c r="D63" s="122"/>
      <c r="E63" s="122"/>
    </row>
    <row r="64" spans="2:5" x14ac:dyDescent="0.8">
      <c r="B64" s="122"/>
      <c r="C64" s="124"/>
      <c r="D64" s="122"/>
      <c r="E64" s="122"/>
    </row>
    <row r="65" spans="2:5" x14ac:dyDescent="0.8">
      <c r="B65" s="122"/>
      <c r="C65" s="124"/>
      <c r="D65" s="122"/>
      <c r="E65" s="122"/>
    </row>
    <row r="66" spans="2:5" x14ac:dyDescent="0.8">
      <c r="B66" s="122"/>
      <c r="C66" s="124"/>
      <c r="D66" s="122"/>
      <c r="E66" s="122"/>
    </row>
    <row r="67" spans="2:5" x14ac:dyDescent="0.8">
      <c r="B67" s="122"/>
      <c r="C67" s="124"/>
      <c r="D67" s="122"/>
      <c r="E67" s="122"/>
    </row>
    <row r="68" spans="2:5" x14ac:dyDescent="0.8">
      <c r="B68" s="122"/>
      <c r="C68" s="124"/>
      <c r="D68" s="122"/>
      <c r="E68" s="122"/>
    </row>
    <row r="69" spans="2:5" x14ac:dyDescent="0.8">
      <c r="B69" s="122"/>
      <c r="C69" s="124"/>
      <c r="D69" s="122"/>
      <c r="E69" s="122"/>
    </row>
    <row r="70" spans="2:5" x14ac:dyDescent="0.8">
      <c r="B70" s="122"/>
      <c r="C70" s="124"/>
      <c r="D70" s="122"/>
      <c r="E70" s="122"/>
    </row>
    <row r="71" spans="2:5" x14ac:dyDescent="0.8">
      <c r="B71" s="122"/>
      <c r="C71" s="124"/>
      <c r="D71" s="122"/>
      <c r="E71" s="122"/>
    </row>
    <row r="72" spans="2:5" x14ac:dyDescent="0.8">
      <c r="B72" s="122"/>
      <c r="C72" s="124"/>
      <c r="D72" s="122"/>
      <c r="E72" s="122"/>
    </row>
    <row r="73" spans="2:5" x14ac:dyDescent="0.8">
      <c r="B73" s="122"/>
      <c r="C73" s="124"/>
      <c r="D73" s="122"/>
      <c r="E73" s="122"/>
    </row>
    <row r="74" spans="2:5" x14ac:dyDescent="0.8">
      <c r="B74" s="122"/>
      <c r="C74" s="124"/>
      <c r="D74" s="122"/>
      <c r="E74" s="122"/>
    </row>
    <row r="75" spans="2:5" x14ac:dyDescent="0.8">
      <c r="B75" s="122"/>
      <c r="C75" s="124"/>
      <c r="D75" s="122"/>
      <c r="E75" s="122"/>
    </row>
    <row r="76" spans="2:5" x14ac:dyDescent="0.8">
      <c r="B76" s="122"/>
      <c r="C76" s="124"/>
      <c r="D76" s="122"/>
      <c r="E76" s="122"/>
    </row>
    <row r="77" spans="2:5" x14ac:dyDescent="0.8">
      <c r="B77" s="122"/>
      <c r="C77" s="124"/>
      <c r="D77" s="122"/>
      <c r="E77" s="122"/>
    </row>
    <row r="78" spans="2:5" x14ac:dyDescent="0.8">
      <c r="B78" s="122"/>
      <c r="C78" s="124"/>
      <c r="D78" s="122"/>
      <c r="E78" s="122"/>
    </row>
    <row r="79" spans="2:5" x14ac:dyDescent="0.8">
      <c r="B79" s="122"/>
      <c r="C79" s="124"/>
      <c r="D79" s="122"/>
      <c r="E79" s="122"/>
    </row>
    <row r="80" spans="2:5" x14ac:dyDescent="0.8">
      <c r="B80" s="122"/>
      <c r="C80" s="124"/>
      <c r="D80" s="122"/>
      <c r="E80" s="122"/>
    </row>
    <row r="81" spans="2:5" x14ac:dyDescent="0.8">
      <c r="B81" s="122"/>
      <c r="C81" s="124"/>
      <c r="D81" s="122"/>
      <c r="E81" s="122"/>
    </row>
    <row r="82" spans="2:5" x14ac:dyDescent="0.8">
      <c r="B82" s="122"/>
      <c r="C82" s="124"/>
      <c r="D82" s="122"/>
      <c r="E82" s="122"/>
    </row>
    <row r="83" spans="2:5" x14ac:dyDescent="0.8">
      <c r="B83" s="122"/>
      <c r="C83" s="124"/>
      <c r="D83" s="122"/>
      <c r="E83" s="122"/>
    </row>
    <row r="84" spans="2:5" x14ac:dyDescent="0.8">
      <c r="B84" s="122"/>
      <c r="C84" s="124"/>
      <c r="D84" s="122"/>
      <c r="E84" s="122"/>
    </row>
    <row r="85" spans="2:5" x14ac:dyDescent="0.8">
      <c r="B85" s="122"/>
      <c r="C85" s="124"/>
      <c r="D85" s="122"/>
      <c r="E85" s="122"/>
    </row>
    <row r="86" spans="2:5" x14ac:dyDescent="0.8">
      <c r="B86" s="122"/>
      <c r="C86" s="124"/>
      <c r="D86" s="122"/>
      <c r="E86" s="122"/>
    </row>
    <row r="87" spans="2:5" x14ac:dyDescent="0.8">
      <c r="B87" s="122"/>
      <c r="C87" s="124"/>
      <c r="D87" s="122"/>
      <c r="E87" s="122"/>
    </row>
    <row r="88" spans="2:5" x14ac:dyDescent="0.8">
      <c r="B88" s="122"/>
      <c r="C88" s="124"/>
      <c r="D88" s="122"/>
      <c r="E88" s="122"/>
    </row>
    <row r="89" spans="2:5" x14ac:dyDescent="0.8">
      <c r="B89" s="122"/>
      <c r="C89" s="124"/>
      <c r="D89" s="122"/>
      <c r="E89" s="122"/>
    </row>
    <row r="90" spans="2:5" x14ac:dyDescent="0.8">
      <c r="B90" s="122"/>
      <c r="C90" s="124"/>
      <c r="D90" s="122"/>
      <c r="E90" s="122"/>
    </row>
    <row r="91" spans="2:5" x14ac:dyDescent="0.8">
      <c r="B91" s="122"/>
      <c r="C91" s="124"/>
      <c r="D91" s="122"/>
      <c r="E91" s="122"/>
    </row>
    <row r="92" spans="2:5" x14ac:dyDescent="0.8">
      <c r="B92" s="122"/>
      <c r="C92" s="124"/>
      <c r="D92" s="122"/>
      <c r="E92" s="122"/>
    </row>
    <row r="93" spans="2:5" x14ac:dyDescent="0.8">
      <c r="B93" s="122"/>
      <c r="C93" s="124"/>
      <c r="D93" s="122"/>
      <c r="E93" s="122"/>
    </row>
    <row r="94" spans="2:5" x14ac:dyDescent="0.8">
      <c r="B94" s="122"/>
      <c r="C94" s="124"/>
      <c r="D94" s="122"/>
      <c r="E94" s="122"/>
    </row>
    <row r="95" spans="2:5" x14ac:dyDescent="0.8">
      <c r="B95" s="122"/>
      <c r="C95" s="124"/>
      <c r="D95" s="122"/>
      <c r="E95" s="122"/>
    </row>
    <row r="96" spans="2:5" x14ac:dyDescent="0.8">
      <c r="B96" s="122"/>
      <c r="C96" s="124"/>
      <c r="D96" s="122"/>
      <c r="E96" s="122"/>
    </row>
    <row r="97" spans="2:5" x14ac:dyDescent="0.8">
      <c r="B97" s="122"/>
      <c r="C97" s="124"/>
      <c r="D97" s="122"/>
      <c r="E97" s="122"/>
    </row>
    <row r="98" spans="2:5" x14ac:dyDescent="0.8">
      <c r="B98" s="122"/>
      <c r="C98" s="124"/>
      <c r="D98" s="122"/>
      <c r="E98" s="122"/>
    </row>
    <row r="99" spans="2:5" x14ac:dyDescent="0.8">
      <c r="B99" s="122"/>
      <c r="C99" s="124"/>
      <c r="D99" s="122"/>
      <c r="E99" s="122"/>
    </row>
    <row r="100" spans="2:5" x14ac:dyDescent="0.8">
      <c r="B100" s="122"/>
      <c r="C100" s="124"/>
      <c r="D100" s="122"/>
      <c r="E100" s="122"/>
    </row>
    <row r="101" spans="2:5" x14ac:dyDescent="0.8">
      <c r="B101" s="122"/>
      <c r="C101" s="124"/>
      <c r="D101" s="122"/>
      <c r="E101" s="122"/>
    </row>
    <row r="102" spans="2:5" x14ac:dyDescent="0.8">
      <c r="B102" s="122"/>
      <c r="C102" s="124"/>
      <c r="D102" s="122"/>
      <c r="E102" s="122"/>
    </row>
    <row r="103" spans="2:5" x14ac:dyDescent="0.8">
      <c r="B103" s="122"/>
      <c r="C103" s="124"/>
      <c r="D103" s="122"/>
      <c r="E103" s="122"/>
    </row>
    <row r="104" spans="2:5" x14ac:dyDescent="0.8">
      <c r="B104" s="122"/>
      <c r="C104" s="124"/>
      <c r="D104" s="122"/>
      <c r="E104" s="122"/>
    </row>
    <row r="105" spans="2:5" x14ac:dyDescent="0.8">
      <c r="B105" s="122"/>
      <c r="C105" s="124"/>
      <c r="D105" s="122"/>
      <c r="E105" s="122"/>
    </row>
    <row r="106" spans="2:5" x14ac:dyDescent="0.8">
      <c r="B106" s="122"/>
      <c r="C106" s="124"/>
      <c r="D106" s="122"/>
      <c r="E106" s="122"/>
    </row>
    <row r="107" spans="2:5" x14ac:dyDescent="0.8">
      <c r="B107" s="122"/>
      <c r="C107" s="124"/>
      <c r="D107" s="122"/>
      <c r="E107" s="122"/>
    </row>
    <row r="108" spans="2:5" x14ac:dyDescent="0.8">
      <c r="B108" s="122"/>
      <c r="C108" s="124"/>
      <c r="D108" s="122"/>
      <c r="E108" s="122"/>
    </row>
    <row r="109" spans="2:5" x14ac:dyDescent="0.8">
      <c r="B109" s="122"/>
      <c r="C109" s="124"/>
      <c r="D109" s="122"/>
      <c r="E109" s="122"/>
    </row>
    <row r="110" spans="2:5" x14ac:dyDescent="0.8">
      <c r="B110" s="122"/>
      <c r="C110" s="124"/>
      <c r="D110" s="122"/>
      <c r="E110" s="122"/>
    </row>
    <row r="111" spans="2:5" x14ac:dyDescent="0.8">
      <c r="B111" s="122"/>
      <c r="C111" s="124"/>
      <c r="D111" s="122"/>
      <c r="E111" s="122"/>
    </row>
    <row r="112" spans="2:5" x14ac:dyDescent="0.8">
      <c r="B112" s="122"/>
      <c r="C112" s="124"/>
      <c r="D112" s="122"/>
      <c r="E112" s="122"/>
    </row>
    <row r="113" spans="2:5" x14ac:dyDescent="0.8">
      <c r="B113" s="122"/>
      <c r="C113" s="124"/>
      <c r="D113" s="122"/>
      <c r="E113" s="122"/>
    </row>
    <row r="114" spans="2:5" x14ac:dyDescent="0.8">
      <c r="B114" s="122"/>
      <c r="C114" s="124"/>
      <c r="D114" s="122"/>
      <c r="E114" s="122"/>
    </row>
    <row r="115" spans="2:5" x14ac:dyDescent="0.8">
      <c r="B115" s="122"/>
      <c r="C115" s="124"/>
      <c r="D115" s="122"/>
      <c r="E115" s="122"/>
    </row>
    <row r="116" spans="2:5" x14ac:dyDescent="0.8">
      <c r="B116" s="122"/>
      <c r="C116" s="124"/>
      <c r="D116" s="122"/>
      <c r="E116" s="122"/>
    </row>
    <row r="117" spans="2:5" x14ac:dyDescent="0.8">
      <c r="B117" s="122"/>
      <c r="C117" s="124"/>
      <c r="D117" s="122"/>
      <c r="E117" s="122"/>
    </row>
    <row r="118" spans="2:5" x14ac:dyDescent="0.8">
      <c r="B118" s="122"/>
      <c r="C118" s="124"/>
      <c r="D118" s="122"/>
      <c r="E118" s="122"/>
    </row>
    <row r="119" spans="2:5" x14ac:dyDescent="0.8">
      <c r="B119" s="122"/>
      <c r="C119" s="124"/>
      <c r="D119" s="122"/>
      <c r="E119" s="122"/>
    </row>
  </sheetData>
  <mergeCells count="6">
    <mergeCell ref="G5:H5"/>
    <mergeCell ref="D5:E5"/>
    <mergeCell ref="B1:E1"/>
    <mergeCell ref="B3:E3"/>
    <mergeCell ref="B2:E2"/>
    <mergeCell ref="C5:C6"/>
  </mergeCells>
  <hyperlinks>
    <hyperlink ref="G5:H5" location="البيانات!A1" display="العودة إلى صفحة البيانات" xr:uid="{A165BA79-841D-42F7-9479-5A11842C56EF}"/>
  </hyperlinks>
  <printOptions horizontalCentered="1" gridLinesSet="0"/>
  <pageMargins left="0.15748031496062992" right="0.27559055118110237" top="0.39370078740157483" bottom="0.19685039370078741" header="0.51181102362204722" footer="0.51181102362204722"/>
  <pageSetup paperSize="9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E064-D0BF-45CF-9895-88455CC837B1}">
  <dimension ref="A3:E8"/>
  <sheetViews>
    <sheetView showGridLines="0" rightToLeft="1" workbookViewId="0">
      <selection activeCell="B11" sqref="B11"/>
    </sheetView>
  </sheetViews>
  <sheetFormatPr defaultRowHeight="12.5" x14ac:dyDescent="0.25"/>
  <cols>
    <col min="1" max="1" width="3" style="161" customWidth="1"/>
    <col min="2" max="2" width="20.81640625" style="161" customWidth="1"/>
    <col min="3" max="3" width="67" style="161" customWidth="1"/>
    <col min="4" max="4" width="12.1796875" style="161" customWidth="1"/>
    <col min="5" max="5" width="21.36328125" style="161" customWidth="1"/>
    <col min="6" max="16384" width="8.7265625" style="161"/>
  </cols>
  <sheetData>
    <row r="3" spans="1:5" ht="13" thickBot="1" x14ac:dyDescent="0.3"/>
    <row r="4" spans="1:5" ht="41" x14ac:dyDescent="0.25">
      <c r="A4" s="174" t="s">
        <v>608</v>
      </c>
      <c r="B4" s="175" t="s">
        <v>609</v>
      </c>
      <c r="C4" s="175" t="s">
        <v>610</v>
      </c>
      <c r="D4" s="175" t="s">
        <v>611</v>
      </c>
      <c r="E4" s="176" t="s">
        <v>612</v>
      </c>
    </row>
    <row r="5" spans="1:5" ht="38" x14ac:dyDescent="0.25">
      <c r="A5" s="177">
        <v>1</v>
      </c>
      <c r="B5" s="178" t="s">
        <v>3</v>
      </c>
      <c r="C5" s="179" t="s">
        <v>613</v>
      </c>
      <c r="D5" s="178" t="s">
        <v>614</v>
      </c>
      <c r="E5" s="180" t="s">
        <v>615</v>
      </c>
    </row>
    <row r="6" spans="1:5" ht="38" x14ac:dyDescent="0.25">
      <c r="A6" s="177">
        <v>2</v>
      </c>
      <c r="B6" s="178" t="s">
        <v>616</v>
      </c>
      <c r="C6" s="179" t="s">
        <v>617</v>
      </c>
      <c r="D6" s="178" t="s">
        <v>618</v>
      </c>
      <c r="E6" s="180" t="s">
        <v>615</v>
      </c>
    </row>
    <row r="7" spans="1:5" ht="19" x14ac:dyDescent="0.25">
      <c r="A7" s="177">
        <v>3</v>
      </c>
      <c r="B7" s="178" t="s">
        <v>619</v>
      </c>
      <c r="C7" s="179" t="s">
        <v>620</v>
      </c>
      <c r="D7" s="178" t="s">
        <v>618</v>
      </c>
      <c r="E7" s="180" t="s">
        <v>615</v>
      </c>
    </row>
    <row r="8" spans="1:5" ht="38.5" thickBot="1" x14ac:dyDescent="0.3">
      <c r="A8" s="181">
        <v>4</v>
      </c>
      <c r="B8" s="182" t="s">
        <v>2</v>
      </c>
      <c r="C8" s="183" t="s">
        <v>621</v>
      </c>
      <c r="D8" s="182" t="s">
        <v>618</v>
      </c>
      <c r="E8" s="184" t="s">
        <v>615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4BF3-8238-46C9-BCC8-B367909C8BCC}">
  <dimension ref="B2:E18"/>
  <sheetViews>
    <sheetView showGridLines="0" rightToLeft="1" zoomScale="90" zoomScaleNormal="90" workbookViewId="0"/>
  </sheetViews>
  <sheetFormatPr defaultRowHeight="12.5" x14ac:dyDescent="0.25"/>
  <cols>
    <col min="1" max="1" width="8.7265625" style="161"/>
    <col min="2" max="2" width="11.54296875" style="161" customWidth="1"/>
    <col min="3" max="3" width="139.90625" style="161" customWidth="1"/>
    <col min="4" max="4" width="20.90625" style="161" bestFit="1" customWidth="1"/>
    <col min="5" max="16384" width="8.7265625" style="161"/>
  </cols>
  <sheetData>
    <row r="2" spans="2:5" ht="13" thickBot="1" x14ac:dyDescent="0.3"/>
    <row r="3" spans="2:5" ht="20.5" x14ac:dyDescent="0.25">
      <c r="B3" s="162" t="s">
        <v>604</v>
      </c>
      <c r="C3" s="163" t="s">
        <v>605</v>
      </c>
      <c r="D3" s="164" t="s">
        <v>606</v>
      </c>
    </row>
    <row r="4" spans="2:5" ht="19" x14ac:dyDescent="0.25">
      <c r="B4" s="165">
        <v>1</v>
      </c>
      <c r="C4" s="166" t="s">
        <v>649</v>
      </c>
      <c r="D4" s="167" t="s">
        <v>607</v>
      </c>
      <c r="E4" s="166"/>
    </row>
    <row r="5" spans="2:5" ht="19" x14ac:dyDescent="0.25">
      <c r="B5" s="165">
        <v>2</v>
      </c>
      <c r="C5" s="168" t="s">
        <v>663</v>
      </c>
      <c r="D5" s="167" t="s">
        <v>607</v>
      </c>
    </row>
    <row r="6" spans="2:5" ht="19" x14ac:dyDescent="0.25">
      <c r="B6" s="165">
        <v>2.1</v>
      </c>
      <c r="C6" s="169" t="s">
        <v>650</v>
      </c>
      <c r="D6" s="167" t="s">
        <v>607</v>
      </c>
    </row>
    <row r="7" spans="2:5" ht="19" x14ac:dyDescent="0.25">
      <c r="B7" s="165">
        <v>2.2000000000000002</v>
      </c>
      <c r="C7" s="169" t="s">
        <v>651</v>
      </c>
      <c r="D7" s="167" t="s">
        <v>607</v>
      </c>
    </row>
    <row r="8" spans="2:5" ht="19" x14ac:dyDescent="0.25">
      <c r="B8" s="165">
        <v>3</v>
      </c>
      <c r="C8" s="169" t="s">
        <v>669</v>
      </c>
      <c r="D8" s="167" t="s">
        <v>607</v>
      </c>
    </row>
    <row r="9" spans="2:5" ht="19" x14ac:dyDescent="0.25">
      <c r="B9" s="165">
        <v>3.1</v>
      </c>
      <c r="C9" s="169" t="s">
        <v>652</v>
      </c>
      <c r="D9" s="167" t="s">
        <v>607</v>
      </c>
    </row>
    <row r="10" spans="2:5" ht="19" x14ac:dyDescent="0.25">
      <c r="B10" s="165">
        <v>4</v>
      </c>
      <c r="C10" s="169" t="s">
        <v>671</v>
      </c>
      <c r="D10" s="167" t="s">
        <v>607</v>
      </c>
    </row>
    <row r="11" spans="2:5" ht="19" x14ac:dyDescent="0.25">
      <c r="B11" s="165">
        <v>4.0999999999999996</v>
      </c>
      <c r="C11" s="169" t="s">
        <v>672</v>
      </c>
      <c r="D11" s="167" t="s">
        <v>607</v>
      </c>
    </row>
    <row r="12" spans="2:5" ht="19" x14ac:dyDescent="0.25">
      <c r="B12" s="165">
        <v>4.2</v>
      </c>
      <c r="C12" s="169" t="s">
        <v>653</v>
      </c>
      <c r="D12" s="167" t="s">
        <v>607</v>
      </c>
    </row>
    <row r="13" spans="2:5" ht="19" x14ac:dyDescent="0.25">
      <c r="B13" s="165">
        <v>5</v>
      </c>
      <c r="C13" s="169" t="s">
        <v>675</v>
      </c>
      <c r="D13" s="167" t="s">
        <v>607</v>
      </c>
    </row>
    <row r="14" spans="2:5" ht="19" x14ac:dyDescent="0.25">
      <c r="B14" s="165">
        <v>5.0999999999999996</v>
      </c>
      <c r="C14" s="169" t="s">
        <v>655</v>
      </c>
      <c r="D14" s="167" t="s">
        <v>607</v>
      </c>
    </row>
    <row r="15" spans="2:5" ht="19" x14ac:dyDescent="0.25">
      <c r="B15" s="165">
        <v>5.2</v>
      </c>
      <c r="C15" s="169" t="s">
        <v>654</v>
      </c>
      <c r="D15" s="167" t="s">
        <v>607</v>
      </c>
    </row>
    <row r="16" spans="2:5" ht="19" x14ac:dyDescent="0.25">
      <c r="B16" s="170">
        <v>6</v>
      </c>
      <c r="C16" s="171" t="s">
        <v>658</v>
      </c>
      <c r="D16" s="167" t="s">
        <v>607</v>
      </c>
    </row>
    <row r="17" spans="2:4" ht="19" x14ac:dyDescent="0.25">
      <c r="B17" s="165">
        <v>6.1</v>
      </c>
      <c r="C17" s="171" t="s">
        <v>657</v>
      </c>
      <c r="D17" s="167" t="s">
        <v>607</v>
      </c>
    </row>
    <row r="18" spans="2:4" ht="19.5" thickBot="1" x14ac:dyDescent="0.3">
      <c r="B18" s="172">
        <v>6.2</v>
      </c>
      <c r="C18" s="173" t="s">
        <v>656</v>
      </c>
      <c r="D18" s="319" t="s">
        <v>607</v>
      </c>
    </row>
  </sheetData>
  <hyperlinks>
    <hyperlink ref="D4" location="'1'!A1" display="اضغط هنا للإنتقال للجدول" xr:uid="{7BB417FA-7430-4334-9CF8-C213EE86408B}"/>
    <hyperlink ref="D5:D18" location="'1'!A1" display="اضغط هنا للإنتقال للجدول" xr:uid="{93F8FCEF-7554-47CD-BCBC-1E4CE1E61F8A}"/>
    <hyperlink ref="D5" location="'2'!A1" display="اضغط هنا للإنتقال للجدول" xr:uid="{3B3927BE-2A8B-400E-912D-3D02972E9195}"/>
    <hyperlink ref="D6" location="'2.1'!A1" display="اضغط هنا للإنتقال للجدول" xr:uid="{80D03DC0-4E45-4F7D-A6E1-897514D67076}"/>
    <hyperlink ref="D7" location="'2.2'!A1" display="اضغط هنا للإنتقال للجدول" xr:uid="{2FA489BA-7499-4509-8605-2DDDBFD40A0C}"/>
    <hyperlink ref="D8" location="'3'!A1" display="اضغط هنا للإنتقال للجدول" xr:uid="{41F3EEB7-7033-4D2D-A7B9-50C38FFA09DF}"/>
    <hyperlink ref="D9" location="'3.1'!A1" display="اضغط هنا للإنتقال للجدول" xr:uid="{CD80933A-F769-4CC9-8EB1-06579F082D50}"/>
    <hyperlink ref="D11" location="'4.1'!A1" display="اضغط هنا للإنتقال للجدول" xr:uid="{45E1089A-A91A-4CB7-AB86-8A756E71545A}"/>
    <hyperlink ref="D10" location="'4'!A1" display="اضغط هنا للإنتقال للجدول" xr:uid="{53F4065B-44AC-46BC-BDB3-8309A8A01F78}"/>
    <hyperlink ref="D12" location="'4.2'!A1" display="اضغط هنا للإنتقال للجدول" xr:uid="{376A445A-3483-460A-9AE5-E2EB00A6AF27}"/>
    <hyperlink ref="D13" location="'5'!A1" display="اضغط هنا للإنتقال للجدول" xr:uid="{3CE37236-538B-4F66-A43B-D22D64210C4B}"/>
    <hyperlink ref="D15" location="'5.2'!A1" display="اضغط هنا للإنتقال للجدول" xr:uid="{2E3C62C5-50A6-45FB-A349-6A6E0A2C07FA}"/>
    <hyperlink ref="D14" location="'5.1'!A1" display="اضغط هنا للإنتقال للجدول" xr:uid="{4C174C47-88B7-4657-AF8B-CD70E96BBFC2}"/>
    <hyperlink ref="D16" location="'6'!A1" display="اضغط هنا للإنتقال للجدول" xr:uid="{31C8EE7D-5B02-40FA-8CFC-3CE7DF5EEF7C}"/>
    <hyperlink ref="D17" location="'6.1'!A1" display="اضغط هنا للإنتقال للجدول" xr:uid="{5CB97A8B-0925-411A-B14B-3458F8A733BF}"/>
    <hyperlink ref="D18" location="'6.2'!A1" display="اضغط هنا للإنتقال للجدول" xr:uid="{BBF009CF-B322-4651-BE8A-E78767A9160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9AB9-B053-4B74-8E77-6160FDF563D6}">
  <dimension ref="B1:N79"/>
  <sheetViews>
    <sheetView showGridLines="0" rightToLeft="1" topLeftCell="A16" zoomScale="90" zoomScaleNormal="90" workbookViewId="0">
      <selection activeCell="A6" sqref="A6"/>
    </sheetView>
  </sheetViews>
  <sheetFormatPr defaultColWidth="9.1796875" defaultRowHeight="20.5" x14ac:dyDescent="0.8"/>
  <cols>
    <col min="1" max="1" width="9.1796875" style="7"/>
    <col min="2" max="2" width="8.90625" style="7" bestFit="1" customWidth="1"/>
    <col min="3" max="3" width="10.453125" style="7" bestFit="1" customWidth="1"/>
    <col min="4" max="4" width="5.26953125" style="7" customWidth="1"/>
    <col min="5" max="5" width="40.81640625" style="7" customWidth="1"/>
    <col min="6" max="6" width="9.54296875" style="7" customWidth="1"/>
    <col min="7" max="7" width="13" style="7" customWidth="1"/>
    <col min="8" max="8" width="11.1796875" style="7" customWidth="1"/>
    <col min="9" max="9" width="9.54296875" style="7" customWidth="1"/>
    <col min="10" max="11" width="9.1796875" style="7"/>
    <col min="12" max="12" width="14.26953125" style="7" customWidth="1"/>
    <col min="13" max="16384" width="9.1796875" style="7"/>
  </cols>
  <sheetData>
    <row r="1" spans="2:14" s="17" customFormat="1" ht="14.25" customHeight="1" x14ac:dyDescent="0.25">
      <c r="B1" s="331" t="s">
        <v>0</v>
      </c>
      <c r="C1" s="331"/>
      <c r="D1" s="331"/>
      <c r="E1" s="331"/>
      <c r="F1" s="331"/>
      <c r="G1" s="331"/>
      <c r="H1" s="331"/>
      <c r="I1" s="331"/>
    </row>
    <row r="2" spans="2:14" s="8" customFormat="1" ht="21" customHeight="1" x14ac:dyDescent="0.25">
      <c r="B2" s="13" t="s">
        <v>75</v>
      </c>
      <c r="C2" s="13"/>
      <c r="D2" s="13"/>
      <c r="E2" s="18"/>
      <c r="F2" s="13"/>
      <c r="G2" s="13"/>
      <c r="H2" s="13"/>
      <c r="I2" s="13"/>
    </row>
    <row r="3" spans="2:14" s="8" customFormat="1" ht="16.5" customHeight="1" x14ac:dyDescent="0.25">
      <c r="B3" s="1"/>
      <c r="C3" s="1"/>
      <c r="D3" s="9"/>
      <c r="E3" s="1"/>
      <c r="F3" s="1"/>
      <c r="G3" s="1"/>
      <c r="H3" s="1"/>
      <c r="I3" s="19" t="s">
        <v>1</v>
      </c>
      <c r="N3" s="16"/>
    </row>
    <row r="4" spans="2:14" s="8" customFormat="1" ht="35" customHeight="1" x14ac:dyDescent="0.25">
      <c r="B4" s="334" t="s">
        <v>668</v>
      </c>
      <c r="C4" s="335"/>
      <c r="D4" s="334" t="s">
        <v>3</v>
      </c>
      <c r="E4" s="335"/>
      <c r="F4" s="20" t="s">
        <v>76</v>
      </c>
      <c r="G4" s="22"/>
      <c r="H4" s="22"/>
      <c r="I4" s="21"/>
      <c r="K4" s="330" t="s">
        <v>593</v>
      </c>
      <c r="L4" s="330"/>
    </row>
    <row r="5" spans="2:14" s="8" customFormat="1" ht="35" customHeight="1" x14ac:dyDescent="0.25">
      <c r="B5" s="23" t="s">
        <v>667</v>
      </c>
      <c r="C5" s="24"/>
      <c r="D5" s="338"/>
      <c r="E5" s="339"/>
      <c r="F5" s="334" t="s">
        <v>4</v>
      </c>
      <c r="G5" s="335"/>
      <c r="H5" s="334" t="s">
        <v>2</v>
      </c>
      <c r="I5" s="335"/>
    </row>
    <row r="6" spans="2:14" s="8" customFormat="1" ht="35" customHeight="1" x14ac:dyDescent="0.25">
      <c r="B6" s="332">
        <v>2014</v>
      </c>
      <c r="C6" s="333"/>
      <c r="D6" s="336"/>
      <c r="E6" s="337"/>
      <c r="F6" s="336"/>
      <c r="G6" s="337"/>
      <c r="H6" s="336"/>
      <c r="I6" s="337"/>
    </row>
    <row r="7" spans="2:14" s="8" customFormat="1" ht="35" customHeight="1" x14ac:dyDescent="0.25">
      <c r="B7" s="207"/>
      <c r="C7" s="193"/>
      <c r="D7" s="25" t="s">
        <v>5</v>
      </c>
      <c r="E7" s="26" t="s">
        <v>6</v>
      </c>
      <c r="F7" s="197"/>
      <c r="G7" s="193"/>
      <c r="H7" s="193"/>
      <c r="I7" s="193"/>
    </row>
    <row r="8" spans="2:14" s="8" customFormat="1" ht="35" customHeight="1" x14ac:dyDescent="0.25">
      <c r="B8" s="191">
        <v>10205.200000000001</v>
      </c>
      <c r="C8" s="194"/>
      <c r="D8" s="14" t="s">
        <v>7</v>
      </c>
      <c r="E8" s="38" t="s">
        <v>48</v>
      </c>
      <c r="F8" s="191">
        <v>7700</v>
      </c>
      <c r="G8" s="194"/>
      <c r="H8" s="194">
        <v>5656.2</v>
      </c>
      <c r="I8" s="194"/>
    </row>
    <row r="9" spans="2:14" s="8" customFormat="1" ht="35" customHeight="1" x14ac:dyDescent="0.25">
      <c r="B9" s="191">
        <v>1687.6</v>
      </c>
      <c r="C9" s="194"/>
      <c r="D9" s="14" t="s">
        <v>8</v>
      </c>
      <c r="E9" s="38" t="s">
        <v>40</v>
      </c>
      <c r="F9" s="191">
        <v>1460</v>
      </c>
      <c r="G9" s="194"/>
      <c r="H9" s="194">
        <v>1484.4</v>
      </c>
      <c r="I9" s="194"/>
    </row>
    <row r="10" spans="2:14" s="8" customFormat="1" ht="35" customHeight="1" x14ac:dyDescent="0.25">
      <c r="B10" s="191">
        <v>1983.7</v>
      </c>
      <c r="C10" s="194"/>
      <c r="D10" s="14" t="s">
        <v>9</v>
      </c>
      <c r="E10" s="39" t="s">
        <v>51</v>
      </c>
      <c r="F10" s="191">
        <v>2380</v>
      </c>
      <c r="G10" s="194"/>
      <c r="H10" s="194">
        <v>1865.1</v>
      </c>
      <c r="I10" s="194"/>
    </row>
    <row r="11" spans="2:14" s="8" customFormat="1" ht="35" customHeight="1" x14ac:dyDescent="0.25">
      <c r="B11" s="191">
        <v>15.8</v>
      </c>
      <c r="C11" s="194"/>
      <c r="D11" s="14" t="s">
        <v>10</v>
      </c>
      <c r="E11" s="39" t="s">
        <v>52</v>
      </c>
      <c r="F11" s="191">
        <v>25</v>
      </c>
      <c r="G11" s="194"/>
      <c r="H11" s="194">
        <v>14</v>
      </c>
      <c r="I11" s="194"/>
    </row>
    <row r="12" spans="2:14" s="8" customFormat="1" ht="35" customHeight="1" x14ac:dyDescent="0.25">
      <c r="B12" s="191">
        <v>215.2</v>
      </c>
      <c r="C12" s="194"/>
      <c r="D12" s="14" t="s">
        <v>11</v>
      </c>
      <c r="E12" s="38" t="s">
        <v>53</v>
      </c>
      <c r="F12" s="191">
        <v>35</v>
      </c>
      <c r="G12" s="194"/>
      <c r="H12" s="194">
        <v>47.8</v>
      </c>
      <c r="I12" s="194"/>
    </row>
    <row r="13" spans="2:14" s="8" customFormat="1" ht="35" customHeight="1" x14ac:dyDescent="0.25">
      <c r="B13" s="208"/>
      <c r="C13" s="209">
        <f>SUM(B8:B12)</f>
        <v>14107.500000000002</v>
      </c>
      <c r="D13" s="210"/>
      <c r="E13" s="211" t="s">
        <v>60</v>
      </c>
      <c r="F13" s="208"/>
      <c r="G13" s="209">
        <f>SUM(F8:F12)</f>
        <v>11600</v>
      </c>
      <c r="H13" s="209"/>
      <c r="I13" s="209">
        <f>SUM(H8:H12)</f>
        <v>9067.5</v>
      </c>
    </row>
    <row r="14" spans="2:14" s="8" customFormat="1" ht="35" customHeight="1" x14ac:dyDescent="0.25">
      <c r="B14" s="199"/>
      <c r="C14" s="200"/>
      <c r="D14" s="36" t="s">
        <v>13</v>
      </c>
      <c r="E14" s="37" t="s">
        <v>14</v>
      </c>
      <c r="F14" s="199"/>
      <c r="G14" s="200"/>
      <c r="H14" s="200"/>
      <c r="I14" s="200"/>
    </row>
    <row r="15" spans="2:14" s="8" customFormat="1" ht="35" customHeight="1" x14ac:dyDescent="0.25">
      <c r="B15" s="191"/>
      <c r="C15" s="194"/>
      <c r="D15" s="15"/>
      <c r="E15" s="212" t="s">
        <v>15</v>
      </c>
      <c r="F15" s="191"/>
      <c r="G15" s="194"/>
      <c r="H15" s="194"/>
      <c r="I15" s="194"/>
    </row>
    <row r="16" spans="2:14" s="8" customFormat="1" ht="35" customHeight="1" x14ac:dyDescent="0.25">
      <c r="B16" s="191">
        <v>4210.8</v>
      </c>
      <c r="C16" s="194"/>
      <c r="D16" s="14" t="s">
        <v>12</v>
      </c>
      <c r="E16" s="38" t="s">
        <v>41</v>
      </c>
      <c r="F16" s="191">
        <v>3800</v>
      </c>
      <c r="G16" s="194"/>
      <c r="H16" s="194">
        <v>3862.2</v>
      </c>
      <c r="I16" s="194"/>
    </row>
    <row r="17" spans="2:9" s="8" customFormat="1" ht="35" customHeight="1" x14ac:dyDescent="0.25">
      <c r="B17" s="191">
        <v>4762.7</v>
      </c>
      <c r="C17" s="194"/>
      <c r="D17" s="14" t="s">
        <v>16</v>
      </c>
      <c r="E17" s="38" t="s">
        <v>54</v>
      </c>
      <c r="F17" s="191">
        <v>5166</v>
      </c>
      <c r="G17" s="194"/>
      <c r="H17" s="194">
        <v>4722.6000000000004</v>
      </c>
      <c r="I17" s="194"/>
    </row>
    <row r="18" spans="2:9" s="8" customFormat="1" ht="35" customHeight="1" x14ac:dyDescent="0.25">
      <c r="B18" s="191">
        <v>484.5</v>
      </c>
      <c r="C18" s="194"/>
      <c r="D18" s="14" t="s">
        <v>43</v>
      </c>
      <c r="E18" s="38" t="s">
        <v>44</v>
      </c>
      <c r="F18" s="191">
        <v>350</v>
      </c>
      <c r="G18" s="194"/>
      <c r="H18" s="194">
        <v>375.5</v>
      </c>
      <c r="I18" s="194"/>
    </row>
    <row r="19" spans="2:9" s="8" customFormat="1" ht="35" customHeight="1" x14ac:dyDescent="0.25">
      <c r="B19" s="191">
        <v>95.3</v>
      </c>
      <c r="C19" s="194"/>
      <c r="D19" s="14" t="s">
        <v>17</v>
      </c>
      <c r="E19" s="38" t="s">
        <v>42</v>
      </c>
      <c r="F19" s="191">
        <v>210</v>
      </c>
      <c r="G19" s="194"/>
      <c r="H19" s="191">
        <v>166.4</v>
      </c>
      <c r="I19" s="194"/>
    </row>
    <row r="20" spans="2:9" s="8" customFormat="1" ht="35" customHeight="1" x14ac:dyDescent="0.25">
      <c r="B20" s="191">
        <v>52.9</v>
      </c>
      <c r="C20" s="194"/>
      <c r="D20" s="14" t="s">
        <v>19</v>
      </c>
      <c r="E20" s="40" t="s">
        <v>18</v>
      </c>
      <c r="F20" s="191">
        <v>50</v>
      </c>
      <c r="G20" s="194"/>
      <c r="H20" s="191">
        <v>37.299999999999997</v>
      </c>
      <c r="I20" s="194"/>
    </row>
    <row r="21" spans="2:9" s="8" customFormat="1" ht="35" customHeight="1" x14ac:dyDescent="0.95">
      <c r="B21" s="195"/>
      <c r="C21" s="196">
        <f>SUM(B16:B20)</f>
        <v>9606.1999999999989</v>
      </c>
      <c r="D21" s="41"/>
      <c r="E21" s="42" t="s">
        <v>61</v>
      </c>
      <c r="F21" s="195"/>
      <c r="G21" s="196">
        <f>SUM(F16:F20)</f>
        <v>9576</v>
      </c>
      <c r="H21" s="196"/>
      <c r="I21" s="196">
        <f>SUM(H16:H20)</f>
        <v>9163.9999999999982</v>
      </c>
    </row>
    <row r="22" spans="2:9" s="8" customFormat="1" ht="35" customHeight="1" x14ac:dyDescent="0.25">
      <c r="B22" s="191"/>
      <c r="C22" s="194"/>
      <c r="D22" s="15"/>
      <c r="E22" s="212" t="s">
        <v>21</v>
      </c>
      <c r="F22" s="191"/>
      <c r="G22" s="194"/>
      <c r="H22" s="194"/>
      <c r="I22" s="194"/>
    </row>
    <row r="23" spans="2:9" s="8" customFormat="1" ht="35" customHeight="1" x14ac:dyDescent="0.25">
      <c r="B23" s="191">
        <v>2093.6</v>
      </c>
      <c r="C23" s="194"/>
      <c r="D23" s="14" t="s">
        <v>20</v>
      </c>
      <c r="E23" s="38" t="s">
        <v>659</v>
      </c>
      <c r="F23" s="191">
        <v>1650</v>
      </c>
      <c r="G23" s="194"/>
      <c r="H23" s="194">
        <v>1822.5</v>
      </c>
      <c r="I23" s="194"/>
    </row>
    <row r="24" spans="2:9" s="8" customFormat="1" ht="35" customHeight="1" x14ac:dyDescent="0.25">
      <c r="B24" s="191">
        <v>72</v>
      </c>
      <c r="C24" s="194"/>
      <c r="D24" s="14" t="s">
        <v>22</v>
      </c>
      <c r="E24" s="38" t="s">
        <v>660</v>
      </c>
      <c r="F24" s="191">
        <v>44</v>
      </c>
      <c r="G24" s="194"/>
      <c r="H24" s="194">
        <v>47.7</v>
      </c>
      <c r="I24" s="194"/>
    </row>
    <row r="25" spans="2:9" s="8" customFormat="1" ht="35" customHeight="1" x14ac:dyDescent="0.25">
      <c r="B25" s="191">
        <v>748.1</v>
      </c>
      <c r="C25" s="194"/>
      <c r="D25" s="14" t="s">
        <v>23</v>
      </c>
      <c r="E25" s="38" t="s">
        <v>44</v>
      </c>
      <c r="F25" s="191">
        <v>780</v>
      </c>
      <c r="G25" s="194"/>
      <c r="H25" s="194">
        <v>774.3</v>
      </c>
      <c r="I25" s="194"/>
    </row>
    <row r="26" spans="2:9" s="8" customFormat="1" ht="35" customHeight="1" x14ac:dyDescent="0.25">
      <c r="B26" s="191">
        <v>670.5</v>
      </c>
      <c r="C26" s="194"/>
      <c r="D26" s="14" t="s">
        <v>24</v>
      </c>
      <c r="E26" s="40" t="s">
        <v>42</v>
      </c>
      <c r="F26" s="191">
        <v>740</v>
      </c>
      <c r="G26" s="194"/>
      <c r="H26" s="194">
        <v>670.7</v>
      </c>
      <c r="I26" s="194"/>
    </row>
    <row r="27" spans="2:9" s="8" customFormat="1" ht="35" customHeight="1" x14ac:dyDescent="0.25">
      <c r="B27" s="195"/>
      <c r="C27" s="196">
        <f>SUM(B23:B26)</f>
        <v>3584.2</v>
      </c>
      <c r="D27" s="43"/>
      <c r="E27" s="29" t="s">
        <v>62</v>
      </c>
      <c r="F27" s="195"/>
      <c r="G27" s="196">
        <f>SUM(F23:F26)</f>
        <v>3214</v>
      </c>
      <c r="H27" s="196"/>
      <c r="I27" s="196">
        <f>SUM(H23:H26)</f>
        <v>3315.2</v>
      </c>
    </row>
    <row r="28" spans="2:9" s="8" customFormat="1" ht="35" customHeight="1" x14ac:dyDescent="0.25">
      <c r="B28" s="191"/>
      <c r="C28" s="194"/>
      <c r="D28" s="15"/>
      <c r="E28" s="212" t="s">
        <v>63</v>
      </c>
      <c r="F28" s="191"/>
      <c r="G28" s="194"/>
      <c r="H28" s="194"/>
      <c r="I28" s="194"/>
    </row>
    <row r="29" spans="2:9" s="8" customFormat="1" ht="35" customHeight="1" x14ac:dyDescent="0.25">
      <c r="B29" s="191">
        <v>32.4</v>
      </c>
      <c r="C29" s="194"/>
      <c r="D29" s="14" t="s">
        <v>25</v>
      </c>
      <c r="E29" s="38" t="s">
        <v>50</v>
      </c>
      <c r="F29" s="191">
        <v>35</v>
      </c>
      <c r="G29" s="194"/>
      <c r="H29" s="194">
        <v>24.5</v>
      </c>
      <c r="I29" s="194"/>
    </row>
    <row r="30" spans="2:9" s="8" customFormat="1" ht="35" customHeight="1" x14ac:dyDescent="0.25">
      <c r="B30" s="191"/>
      <c r="C30" s="194"/>
      <c r="D30" s="14" t="s">
        <v>45</v>
      </c>
      <c r="E30" s="38" t="s">
        <v>30</v>
      </c>
      <c r="F30" s="191"/>
      <c r="G30" s="194"/>
      <c r="H30" s="194"/>
      <c r="I30" s="194"/>
    </row>
    <row r="31" spans="2:9" s="8" customFormat="1" ht="35" customHeight="1" x14ac:dyDescent="0.25">
      <c r="B31" s="191">
        <v>465.4</v>
      </c>
      <c r="C31" s="194"/>
      <c r="D31" s="14"/>
      <c r="E31" s="38" t="s">
        <v>31</v>
      </c>
      <c r="F31" s="191">
        <v>200</v>
      </c>
      <c r="G31" s="194"/>
      <c r="H31" s="194">
        <v>248.1</v>
      </c>
      <c r="I31" s="194"/>
    </row>
    <row r="32" spans="2:9" s="8" customFormat="1" ht="35" customHeight="1" x14ac:dyDescent="0.25">
      <c r="B32" s="191">
        <v>270.60000000000002</v>
      </c>
      <c r="C32" s="194"/>
      <c r="D32" s="14" t="s">
        <v>46</v>
      </c>
      <c r="E32" s="38" t="s">
        <v>49</v>
      </c>
      <c r="F32" s="191">
        <v>280</v>
      </c>
      <c r="G32" s="194"/>
      <c r="H32" s="194">
        <v>386.4</v>
      </c>
      <c r="I32" s="194"/>
    </row>
    <row r="33" spans="2:9" s="8" customFormat="1" ht="35" customHeight="1" x14ac:dyDescent="0.25">
      <c r="B33" s="191">
        <v>19.3</v>
      </c>
      <c r="C33" s="194"/>
      <c r="D33" s="14" t="s">
        <v>26</v>
      </c>
      <c r="E33" s="38" t="s">
        <v>56</v>
      </c>
      <c r="F33" s="191">
        <v>35</v>
      </c>
      <c r="G33" s="194"/>
      <c r="H33" s="194">
        <v>6.8</v>
      </c>
      <c r="I33" s="194"/>
    </row>
    <row r="34" spans="2:9" s="8" customFormat="1" ht="35" customHeight="1" x14ac:dyDescent="0.25">
      <c r="B34" s="191">
        <v>59.1</v>
      </c>
      <c r="C34" s="194"/>
      <c r="D34" s="14" t="s">
        <v>27</v>
      </c>
      <c r="E34" s="38" t="s">
        <v>57</v>
      </c>
      <c r="F34" s="191">
        <v>180</v>
      </c>
      <c r="G34" s="194"/>
      <c r="H34" s="194">
        <v>44.2</v>
      </c>
      <c r="I34" s="194"/>
    </row>
    <row r="35" spans="2:9" s="8" customFormat="1" ht="35" customHeight="1" x14ac:dyDescent="0.25">
      <c r="B35" s="191">
        <v>1134.5999999999999</v>
      </c>
      <c r="C35" s="194"/>
      <c r="D35" s="14" t="s">
        <v>28</v>
      </c>
      <c r="E35" s="38" t="s">
        <v>58</v>
      </c>
      <c r="F35" s="191">
        <v>580</v>
      </c>
      <c r="G35" s="194"/>
      <c r="H35" s="194">
        <v>479.3</v>
      </c>
      <c r="I35" s="194"/>
    </row>
    <row r="36" spans="2:9" s="8" customFormat="1" ht="35" customHeight="1" x14ac:dyDescent="0.25">
      <c r="B36" s="191" t="s">
        <v>74</v>
      </c>
      <c r="C36" s="194"/>
      <c r="D36" s="14" t="s">
        <v>29</v>
      </c>
      <c r="E36" s="38" t="s">
        <v>79</v>
      </c>
      <c r="F36" s="191" t="s">
        <v>74</v>
      </c>
      <c r="G36" s="194"/>
      <c r="H36" s="194">
        <v>30.4</v>
      </c>
      <c r="I36" s="194"/>
    </row>
    <row r="37" spans="2:9" s="8" customFormat="1" ht="35" customHeight="1" x14ac:dyDescent="0.25">
      <c r="B37" s="201"/>
      <c r="C37" s="202">
        <f>SUM(B29:B35)</f>
        <v>1981.3999999999999</v>
      </c>
      <c r="D37" s="31"/>
      <c r="E37" s="32" t="s">
        <v>64</v>
      </c>
      <c r="F37" s="201"/>
      <c r="G37" s="202">
        <f>SUM(F29:F35)</f>
        <v>1310</v>
      </c>
      <c r="H37" s="202"/>
      <c r="I37" s="202">
        <f>SUM(H29:H36)</f>
        <v>1219.7</v>
      </c>
    </row>
    <row r="38" spans="2:9" s="8" customFormat="1" ht="35" customHeight="1" x14ac:dyDescent="0.25">
      <c r="B38" s="213"/>
      <c r="C38" s="213">
        <f>SUM(C21+C27+C37)</f>
        <v>15171.799999999997</v>
      </c>
      <c r="D38" s="210"/>
      <c r="E38" s="214" t="s">
        <v>65</v>
      </c>
      <c r="F38" s="213"/>
      <c r="G38" s="215">
        <f>SUM(G21+G27+G37)</f>
        <v>14100</v>
      </c>
      <c r="H38" s="215"/>
      <c r="I38" s="213">
        <f>SUM(I21+I27+I37)</f>
        <v>13698.899999999998</v>
      </c>
    </row>
    <row r="39" spans="2:9" s="8" customFormat="1" ht="35" customHeight="1" x14ac:dyDescent="0.25">
      <c r="B39" s="199"/>
      <c r="C39" s="206">
        <f>SUM(C13-C38)</f>
        <v>-1064.2999999999956</v>
      </c>
      <c r="D39" s="36" t="s">
        <v>36</v>
      </c>
      <c r="E39" s="37" t="s">
        <v>66</v>
      </c>
      <c r="F39" s="199"/>
      <c r="G39" s="205">
        <f>SUM(G13-G38)</f>
        <v>-2500</v>
      </c>
      <c r="H39" s="200"/>
      <c r="I39" s="206">
        <f>SUM(I13-I38)</f>
        <v>-4631.3999999999978</v>
      </c>
    </row>
    <row r="40" spans="2:9" s="8" customFormat="1" ht="35" customHeight="1" x14ac:dyDescent="0.25">
      <c r="B40" s="197"/>
      <c r="C40" s="197"/>
      <c r="D40" s="36" t="s">
        <v>67</v>
      </c>
      <c r="E40" s="28" t="s">
        <v>37</v>
      </c>
      <c r="F40" s="197"/>
      <c r="G40" s="204"/>
      <c r="H40" s="204"/>
      <c r="I40" s="197"/>
    </row>
    <row r="41" spans="2:9" s="8" customFormat="1" ht="35" customHeight="1" x14ac:dyDescent="0.25">
      <c r="B41" s="192"/>
      <c r="C41" s="192">
        <v>-50.2</v>
      </c>
      <c r="D41" s="216" t="s">
        <v>29</v>
      </c>
      <c r="E41" s="217" t="s">
        <v>38</v>
      </c>
      <c r="F41" s="218"/>
      <c r="G41" s="192">
        <v>200</v>
      </c>
      <c r="H41" s="192"/>
      <c r="I41" s="192">
        <v>208.8</v>
      </c>
    </row>
    <row r="42" spans="2:9" s="8" customFormat="1" ht="35" customHeight="1" x14ac:dyDescent="0.25">
      <c r="B42" s="191"/>
      <c r="C42" s="191"/>
      <c r="D42" s="219" t="s">
        <v>32</v>
      </c>
      <c r="E42" s="112" t="s">
        <v>55</v>
      </c>
      <c r="F42" s="191"/>
      <c r="G42" s="191"/>
      <c r="H42" s="191"/>
      <c r="I42" s="191"/>
    </row>
    <row r="43" spans="2:9" s="8" customFormat="1" ht="35" customHeight="1" x14ac:dyDescent="0.25">
      <c r="B43" s="191">
        <v>29.1</v>
      </c>
      <c r="C43" s="191"/>
      <c r="D43" s="219"/>
      <c r="E43" s="112" t="s">
        <v>72</v>
      </c>
      <c r="F43" s="191">
        <v>415</v>
      </c>
      <c r="G43" s="191"/>
      <c r="H43" s="191">
        <v>390.2</v>
      </c>
      <c r="I43" s="191"/>
    </row>
    <row r="44" spans="2:9" s="8" customFormat="1" ht="35" customHeight="1" x14ac:dyDescent="0.25">
      <c r="B44" s="191">
        <v>-89.4</v>
      </c>
      <c r="C44" s="191"/>
      <c r="D44" s="220"/>
      <c r="E44" s="112" t="s">
        <v>73</v>
      </c>
      <c r="F44" s="221">
        <v>-215</v>
      </c>
      <c r="G44" s="191"/>
      <c r="H44" s="222">
        <v>-85</v>
      </c>
      <c r="I44" s="191"/>
    </row>
    <row r="45" spans="2:9" s="8" customFormat="1" ht="35" customHeight="1" x14ac:dyDescent="0.25">
      <c r="B45" s="191"/>
      <c r="C45" s="191">
        <f>SUM(B43:B44)</f>
        <v>-60.300000000000004</v>
      </c>
      <c r="D45" s="220"/>
      <c r="E45" s="112"/>
      <c r="F45" s="191"/>
      <c r="G45" s="191">
        <f>SUM(F43:F44)</f>
        <v>200</v>
      </c>
      <c r="H45" s="191"/>
      <c r="I45" s="191">
        <f>SUM(H43:H44)</f>
        <v>305.2</v>
      </c>
    </row>
    <row r="46" spans="2:9" s="8" customFormat="1" ht="35" customHeight="1" x14ac:dyDescent="0.25">
      <c r="B46" s="191"/>
      <c r="C46" s="191"/>
      <c r="D46" s="219" t="s">
        <v>33</v>
      </c>
      <c r="E46" s="112" t="s">
        <v>68</v>
      </c>
      <c r="F46" s="191"/>
      <c r="G46" s="223"/>
      <c r="H46" s="191"/>
      <c r="I46" s="191"/>
    </row>
    <row r="47" spans="2:9" s="8" customFormat="1" ht="35" customHeight="1" x14ac:dyDescent="0.25">
      <c r="B47" s="191">
        <v>200</v>
      </c>
      <c r="C47" s="191"/>
      <c r="D47" s="224"/>
      <c r="E47" s="112" t="s">
        <v>70</v>
      </c>
      <c r="F47" s="191">
        <v>500</v>
      </c>
      <c r="G47" s="223"/>
      <c r="H47" s="191">
        <v>750</v>
      </c>
      <c r="I47" s="191"/>
    </row>
    <row r="48" spans="2:9" s="8" customFormat="1" ht="35" customHeight="1" x14ac:dyDescent="0.25">
      <c r="B48" s="191">
        <v>-100</v>
      </c>
      <c r="C48" s="191"/>
      <c r="D48" s="224"/>
      <c r="E48" s="112" t="s">
        <v>71</v>
      </c>
      <c r="F48" s="222">
        <v>-100</v>
      </c>
      <c r="G48" s="223"/>
      <c r="H48" s="222">
        <v>-100</v>
      </c>
      <c r="I48" s="191"/>
    </row>
    <row r="49" spans="2:9" s="8" customFormat="1" ht="35" customHeight="1" x14ac:dyDescent="0.25">
      <c r="B49" s="191"/>
      <c r="C49" s="191">
        <f>SUM(B47:B48)</f>
        <v>100</v>
      </c>
      <c r="D49" s="224"/>
      <c r="E49" s="112"/>
      <c r="F49" s="191"/>
      <c r="G49" s="191">
        <f>SUM(F47:F48)</f>
        <v>400</v>
      </c>
      <c r="H49" s="191"/>
      <c r="I49" s="191">
        <f>SUM(H47:H48)</f>
        <v>650</v>
      </c>
    </row>
    <row r="50" spans="2:9" s="8" customFormat="1" ht="35" customHeight="1" x14ac:dyDescent="0.25">
      <c r="B50" s="191"/>
      <c r="C50" s="191">
        <v>1074.8</v>
      </c>
      <c r="D50" s="219" t="s">
        <v>34</v>
      </c>
      <c r="E50" s="112" t="s">
        <v>59</v>
      </c>
      <c r="F50" s="191"/>
      <c r="G50" s="191">
        <v>1000</v>
      </c>
      <c r="H50" s="191"/>
      <c r="I50" s="191">
        <v>234.6</v>
      </c>
    </row>
    <row r="51" spans="2:9" s="8" customFormat="1" ht="35" customHeight="1" x14ac:dyDescent="0.25">
      <c r="B51" s="191"/>
      <c r="C51" s="191" t="s">
        <v>74</v>
      </c>
      <c r="D51" s="219" t="s">
        <v>35</v>
      </c>
      <c r="E51" s="112" t="s">
        <v>39</v>
      </c>
      <c r="F51" s="191"/>
      <c r="G51" s="191">
        <v>700</v>
      </c>
      <c r="H51" s="191"/>
      <c r="I51" s="191" t="s">
        <v>74</v>
      </c>
    </row>
    <row r="52" spans="2:9" s="8" customFormat="1" ht="35" customHeight="1" x14ac:dyDescent="0.25">
      <c r="B52" s="191"/>
      <c r="C52" s="191" t="s">
        <v>74</v>
      </c>
      <c r="D52" s="219" t="s">
        <v>77</v>
      </c>
      <c r="E52" s="112" t="s">
        <v>78</v>
      </c>
      <c r="F52" s="191"/>
      <c r="G52" s="191" t="s">
        <v>74</v>
      </c>
      <c r="H52" s="191"/>
      <c r="I52" s="191">
        <v>3232.8</v>
      </c>
    </row>
    <row r="53" spans="2:9" s="8" customFormat="1" ht="35" customHeight="1" x14ac:dyDescent="0.25">
      <c r="B53" s="201"/>
      <c r="C53" s="201">
        <f>SUM(C41:C51)</f>
        <v>1064.3</v>
      </c>
      <c r="D53" s="35"/>
      <c r="E53" s="30" t="s">
        <v>69</v>
      </c>
      <c r="F53" s="201"/>
      <c r="G53" s="202">
        <f>SUM(G40:G51)</f>
        <v>2500</v>
      </c>
      <c r="H53" s="202"/>
      <c r="I53" s="201">
        <f>SUM(I41:I52)</f>
        <v>4631.3999999999996</v>
      </c>
    </row>
    <row r="54" spans="2:9" s="8" customFormat="1" ht="18" customHeight="1" x14ac:dyDescent="0.25">
      <c r="B54" s="1"/>
      <c r="C54" s="1"/>
      <c r="D54" s="1"/>
      <c r="E54" s="1"/>
      <c r="F54" s="1"/>
      <c r="G54" s="1"/>
      <c r="H54" s="1"/>
      <c r="I54" s="1"/>
    </row>
    <row r="55" spans="2:9" s="8" customFormat="1" ht="18" customHeight="1" x14ac:dyDescent="0.25">
      <c r="B55" s="1"/>
      <c r="C55" s="1"/>
      <c r="D55" s="1"/>
      <c r="E55" s="1"/>
      <c r="F55" s="1"/>
      <c r="G55" s="1"/>
      <c r="H55" s="1"/>
      <c r="I55" s="1"/>
    </row>
    <row r="56" spans="2:9" s="8" customFormat="1" ht="18" customHeight="1" x14ac:dyDescent="0.8">
      <c r="B56" s="1"/>
      <c r="C56" s="1"/>
      <c r="D56" s="1"/>
      <c r="E56" s="12" t="s">
        <v>47</v>
      </c>
      <c r="F56" s="1"/>
      <c r="G56" s="1"/>
      <c r="H56" s="1"/>
      <c r="I56" s="1"/>
    </row>
    <row r="57" spans="2:9" s="8" customFormat="1" ht="12.75" customHeight="1" x14ac:dyDescent="0.25">
      <c r="B57" s="1"/>
      <c r="C57" s="1"/>
      <c r="D57" s="1"/>
      <c r="E57" s="1"/>
      <c r="F57" s="1"/>
      <c r="G57" s="1"/>
      <c r="H57" s="1"/>
      <c r="I57" s="1"/>
    </row>
    <row r="58" spans="2:9" s="8" customFormat="1" ht="12.75" customHeight="1" x14ac:dyDescent="0.25">
      <c r="B58" s="1"/>
      <c r="C58" s="1"/>
      <c r="D58" s="1"/>
      <c r="E58" s="1"/>
      <c r="F58" s="1"/>
      <c r="G58" s="1"/>
      <c r="H58" s="1"/>
      <c r="I58" s="1"/>
    </row>
    <row r="59" spans="2:9" s="8" customFormat="1" x14ac:dyDescent="0.25">
      <c r="B59" s="1"/>
      <c r="C59" s="1"/>
      <c r="D59" s="1"/>
      <c r="E59" s="1"/>
      <c r="F59" s="1"/>
      <c r="G59" s="1"/>
      <c r="H59" s="1"/>
      <c r="I59" s="1"/>
    </row>
    <row r="60" spans="2:9" s="8" customFormat="1" x14ac:dyDescent="0.25">
      <c r="B60" s="1"/>
      <c r="C60" s="1"/>
      <c r="D60" s="1"/>
      <c r="E60" s="1"/>
      <c r="F60" s="1"/>
      <c r="G60" s="1"/>
      <c r="H60" s="1"/>
      <c r="I60" s="1"/>
    </row>
    <row r="61" spans="2:9" s="8" customFormat="1" x14ac:dyDescent="0.25">
      <c r="B61" s="1"/>
      <c r="C61" s="1"/>
      <c r="D61" s="1"/>
      <c r="E61" s="1"/>
      <c r="F61" s="1"/>
      <c r="G61" s="1"/>
      <c r="H61" s="1"/>
      <c r="I61" s="1"/>
    </row>
    <row r="62" spans="2:9" s="8" customFormat="1" x14ac:dyDescent="0.25">
      <c r="B62" s="1"/>
      <c r="C62" s="1"/>
      <c r="D62" s="1"/>
      <c r="E62" s="1"/>
      <c r="F62" s="1"/>
      <c r="G62" s="1"/>
      <c r="H62" s="1"/>
      <c r="I62" s="1"/>
    </row>
    <row r="63" spans="2:9" s="8" customFormat="1" x14ac:dyDescent="0.25">
      <c r="B63" s="1"/>
      <c r="C63" s="1"/>
      <c r="D63" s="1"/>
      <c r="E63" s="1"/>
      <c r="F63" s="1"/>
      <c r="G63" s="1"/>
      <c r="H63" s="1"/>
      <c r="I63" s="1"/>
    </row>
    <row r="64" spans="2:9" s="8" customFormat="1" x14ac:dyDescent="0.25">
      <c r="B64" s="1"/>
      <c r="C64" s="1"/>
      <c r="D64" s="1"/>
      <c r="E64" s="1"/>
      <c r="F64" s="1"/>
      <c r="G64" s="1"/>
      <c r="H64" s="1"/>
      <c r="I64" s="1"/>
    </row>
    <row r="65" spans="2:9" s="8" customFormat="1" x14ac:dyDescent="0.25">
      <c r="B65" s="1"/>
      <c r="C65" s="1"/>
      <c r="D65" s="1"/>
      <c r="E65" s="1"/>
      <c r="F65" s="1"/>
      <c r="G65" s="1"/>
      <c r="H65" s="1"/>
      <c r="I65" s="1"/>
    </row>
    <row r="66" spans="2:9" s="8" customFormat="1" x14ac:dyDescent="0.25">
      <c r="B66" s="1"/>
      <c r="C66" s="1"/>
      <c r="D66" s="1"/>
      <c r="E66" s="1"/>
      <c r="F66" s="1"/>
      <c r="G66" s="1"/>
      <c r="H66" s="1"/>
      <c r="I66" s="1"/>
    </row>
    <row r="67" spans="2:9" s="8" customFormat="1" x14ac:dyDescent="0.25">
      <c r="B67" s="1"/>
      <c r="C67" s="1"/>
      <c r="D67" s="1"/>
      <c r="E67" s="1"/>
      <c r="F67" s="1"/>
      <c r="G67" s="1"/>
      <c r="H67" s="1"/>
      <c r="I67" s="1"/>
    </row>
    <row r="68" spans="2:9" s="8" customFormat="1" x14ac:dyDescent="0.25">
      <c r="B68" s="1"/>
      <c r="C68" s="1"/>
      <c r="D68" s="1"/>
      <c r="E68" s="1"/>
      <c r="F68" s="1"/>
      <c r="G68" s="1"/>
      <c r="H68" s="1"/>
      <c r="I68" s="1"/>
    </row>
    <row r="69" spans="2:9" s="8" customFormat="1" x14ac:dyDescent="0.25">
      <c r="B69" s="1"/>
      <c r="C69" s="1"/>
      <c r="D69" s="1"/>
      <c r="E69" s="1"/>
      <c r="F69" s="1"/>
      <c r="G69" s="1"/>
      <c r="H69" s="1"/>
      <c r="I69" s="1"/>
    </row>
    <row r="70" spans="2:9" s="8" customFormat="1" x14ac:dyDescent="0.25">
      <c r="B70" s="1"/>
      <c r="C70" s="1"/>
      <c r="D70" s="1"/>
      <c r="E70" s="1"/>
      <c r="F70" s="1"/>
      <c r="G70" s="1"/>
      <c r="H70" s="1"/>
      <c r="I70" s="1"/>
    </row>
    <row r="71" spans="2:9" s="8" customFormat="1" x14ac:dyDescent="0.25">
      <c r="B71" s="1"/>
      <c r="C71" s="1"/>
      <c r="D71" s="1"/>
      <c r="E71" s="1"/>
      <c r="F71" s="1"/>
      <c r="G71" s="1"/>
      <c r="H71" s="1"/>
      <c r="I71" s="1"/>
    </row>
    <row r="72" spans="2:9" s="8" customFormat="1" x14ac:dyDescent="0.25">
      <c r="B72" s="1"/>
      <c r="C72" s="1"/>
      <c r="D72" s="1"/>
      <c r="E72" s="1"/>
      <c r="F72" s="1"/>
      <c r="G72" s="1"/>
      <c r="H72" s="1"/>
      <c r="I72" s="1"/>
    </row>
    <row r="73" spans="2:9" s="8" customFormat="1" x14ac:dyDescent="0.25">
      <c r="B73" s="1"/>
      <c r="C73" s="1"/>
      <c r="D73" s="1"/>
      <c r="E73" s="1"/>
      <c r="F73" s="1"/>
      <c r="G73" s="1"/>
      <c r="H73" s="1"/>
      <c r="I73" s="1"/>
    </row>
    <row r="75" spans="2:9" s="8" customFormat="1" x14ac:dyDescent="0.25">
      <c r="B75" s="1"/>
      <c r="C75" s="1"/>
      <c r="D75" s="1"/>
      <c r="E75" s="1"/>
      <c r="F75" s="1"/>
      <c r="G75" s="1"/>
      <c r="H75" s="1"/>
      <c r="I75" s="1"/>
    </row>
    <row r="76" spans="2:9" s="8" customFormat="1" x14ac:dyDescent="0.25">
      <c r="B76" s="1"/>
      <c r="C76" s="1"/>
      <c r="D76" s="1"/>
      <c r="E76" s="1"/>
      <c r="F76" s="1"/>
      <c r="G76" s="1"/>
      <c r="H76" s="1"/>
      <c r="I76" s="1"/>
    </row>
    <row r="77" spans="2:9" s="8" customFormat="1" x14ac:dyDescent="0.8">
      <c r="B77" s="7"/>
      <c r="C77" s="7"/>
      <c r="D77" s="7"/>
      <c r="E77" s="7"/>
      <c r="F77" s="7"/>
      <c r="G77" s="7"/>
      <c r="H77" s="7"/>
      <c r="I77" s="7"/>
    </row>
    <row r="78" spans="2:9" s="8" customFormat="1" x14ac:dyDescent="0.8">
      <c r="B78" s="7"/>
      <c r="C78" s="7"/>
      <c r="D78" s="7"/>
      <c r="E78" s="7"/>
      <c r="F78" s="7"/>
      <c r="G78" s="7"/>
      <c r="H78" s="7"/>
      <c r="I78" s="7"/>
    </row>
    <row r="79" spans="2:9" s="8" customFormat="1" x14ac:dyDescent="0.8">
      <c r="B79" s="7"/>
      <c r="C79" s="7"/>
      <c r="D79" s="7"/>
      <c r="E79" s="7"/>
      <c r="F79" s="7"/>
      <c r="G79" s="7"/>
      <c r="H79" s="7"/>
      <c r="I79" s="7"/>
    </row>
  </sheetData>
  <mergeCells count="7">
    <mergeCell ref="K4:L4"/>
    <mergeCell ref="B1:I1"/>
    <mergeCell ref="B6:C6"/>
    <mergeCell ref="H5:I6"/>
    <mergeCell ref="F5:G6"/>
    <mergeCell ref="D4:E6"/>
    <mergeCell ref="B4:C4"/>
  </mergeCells>
  <phoneticPr fontId="0" type="noConversion"/>
  <hyperlinks>
    <hyperlink ref="K4:L4" location="البيانات!A1" display="العودة إلى صفحة البيانات" xr:uid="{DBC0FC9B-F413-4DC0-A274-6D46DB208C17}"/>
  </hyperlinks>
  <printOptions horizontalCentered="1" gridLinesSet="0"/>
  <pageMargins left="0" right="0.55118110236220474" top="0.19685039370078741" bottom="0.39370078740157483" header="0.51181102362204722" footer="0.51181102362204722"/>
  <pageSetup paperSize="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8050-A9FD-415C-86DF-6A5C9597717E}">
  <dimension ref="B1:H89"/>
  <sheetViews>
    <sheetView showGridLines="0" rightToLeft="1" zoomScale="90" zoomScaleNormal="90" workbookViewId="0">
      <selection activeCell="C5" sqref="C5:C6"/>
    </sheetView>
  </sheetViews>
  <sheetFormatPr defaultColWidth="9.1796875" defaultRowHeight="20.5" x14ac:dyDescent="0.8"/>
  <cols>
    <col min="1" max="1" width="9.1796875" style="7" customWidth="1"/>
    <col min="2" max="2" width="22.1796875" style="7" customWidth="1"/>
    <col min="3" max="3" width="43.453125" style="7" customWidth="1"/>
    <col min="4" max="4" width="22.453125" style="7" customWidth="1"/>
    <col min="5" max="5" width="17.08984375" style="7" customWidth="1"/>
    <col min="6" max="7" width="9.1796875" style="7"/>
    <col min="8" max="8" width="16" style="7" customWidth="1"/>
    <col min="9" max="16384" width="9.1796875" style="7"/>
  </cols>
  <sheetData>
    <row r="1" spans="2:8" s="8" customFormat="1" ht="13.5" customHeight="1" x14ac:dyDescent="0.25">
      <c r="B1" s="331" t="s">
        <v>153</v>
      </c>
      <c r="C1" s="331"/>
      <c r="D1" s="331"/>
      <c r="E1" s="331"/>
    </row>
    <row r="2" spans="2:8" s="8" customFormat="1" ht="30" customHeight="1" x14ac:dyDescent="0.25">
      <c r="B2" s="340" t="s">
        <v>121</v>
      </c>
      <c r="C2" s="340"/>
      <c r="D2" s="340"/>
      <c r="E2" s="45"/>
    </row>
    <row r="3" spans="2:8" s="8" customFormat="1" ht="30" customHeight="1" x14ac:dyDescent="0.25">
      <c r="B3" s="340" t="s">
        <v>152</v>
      </c>
      <c r="C3" s="340"/>
      <c r="D3" s="340"/>
      <c r="E3" s="45"/>
    </row>
    <row r="4" spans="2:8" s="8" customFormat="1" ht="17.25" customHeight="1" x14ac:dyDescent="0.25">
      <c r="B4" s="2"/>
      <c r="C4" s="2"/>
      <c r="D4" s="2"/>
      <c r="E4" s="49" t="s">
        <v>120</v>
      </c>
    </row>
    <row r="5" spans="2:8" s="8" customFormat="1" ht="35" customHeight="1" x14ac:dyDescent="0.25">
      <c r="B5" s="46" t="s">
        <v>661</v>
      </c>
      <c r="C5" s="341" t="s">
        <v>3</v>
      </c>
      <c r="D5" s="21" t="s">
        <v>76</v>
      </c>
      <c r="E5" s="20"/>
      <c r="G5" s="330" t="s">
        <v>593</v>
      </c>
      <c r="H5" s="330"/>
    </row>
    <row r="6" spans="2:8" s="8" customFormat="1" ht="35" customHeight="1" x14ac:dyDescent="0.25">
      <c r="B6" s="47" t="s">
        <v>662</v>
      </c>
      <c r="C6" s="342"/>
      <c r="D6" s="48" t="s">
        <v>4</v>
      </c>
      <c r="E6" s="48" t="s">
        <v>2</v>
      </c>
    </row>
    <row r="7" spans="2:8" s="8" customFormat="1" ht="35" customHeight="1" x14ac:dyDescent="0.25">
      <c r="B7" s="191">
        <v>64169610</v>
      </c>
      <c r="C7" s="50" t="s">
        <v>151</v>
      </c>
      <c r="D7" s="194">
        <v>63823000</v>
      </c>
      <c r="E7" s="191">
        <v>69929842</v>
      </c>
    </row>
    <row r="8" spans="2:8" s="8" customFormat="1" ht="35" customHeight="1" x14ac:dyDescent="0.25">
      <c r="B8" s="191">
        <v>590</v>
      </c>
      <c r="C8" s="50" t="s">
        <v>150</v>
      </c>
      <c r="D8" s="194">
        <v>1000</v>
      </c>
      <c r="E8" s="191">
        <v>9540</v>
      </c>
    </row>
    <row r="9" spans="2:8" s="8" customFormat="1" ht="35" customHeight="1" x14ac:dyDescent="0.25">
      <c r="B9" s="191">
        <v>3358</v>
      </c>
      <c r="C9" s="51" t="s">
        <v>149</v>
      </c>
      <c r="D9" s="194">
        <v>5000</v>
      </c>
      <c r="E9" s="191">
        <v>39822</v>
      </c>
    </row>
    <row r="10" spans="2:8" s="8" customFormat="1" ht="35" customHeight="1" x14ac:dyDescent="0.25">
      <c r="B10" s="191">
        <v>412713</v>
      </c>
      <c r="C10" s="51" t="s">
        <v>148</v>
      </c>
      <c r="D10" s="194">
        <v>500000</v>
      </c>
      <c r="E10" s="191">
        <v>477962</v>
      </c>
    </row>
    <row r="11" spans="2:8" s="8" customFormat="1" ht="35" customHeight="1" x14ac:dyDescent="0.25">
      <c r="B11" s="191">
        <v>464365787</v>
      </c>
      <c r="C11" s="51" t="s">
        <v>147</v>
      </c>
      <c r="D11" s="194">
        <v>526258000</v>
      </c>
      <c r="E11" s="191">
        <v>467366937</v>
      </c>
    </row>
    <row r="12" spans="2:8" s="8" customFormat="1" ht="35" customHeight="1" x14ac:dyDescent="0.25">
      <c r="B12" s="191">
        <v>3884264</v>
      </c>
      <c r="C12" s="51" t="s">
        <v>146</v>
      </c>
      <c r="D12" s="194">
        <v>3984000</v>
      </c>
      <c r="E12" s="191">
        <v>3651769</v>
      </c>
    </row>
    <row r="13" spans="2:8" s="8" customFormat="1" ht="35" customHeight="1" x14ac:dyDescent="0.25">
      <c r="B13" s="191">
        <v>223161</v>
      </c>
      <c r="C13" s="51" t="s">
        <v>145</v>
      </c>
      <c r="D13" s="194">
        <v>266000</v>
      </c>
      <c r="E13" s="191">
        <v>249186</v>
      </c>
    </row>
    <row r="14" spans="2:8" s="8" customFormat="1" ht="35" customHeight="1" x14ac:dyDescent="0.25">
      <c r="B14" s="191">
        <v>661896</v>
      </c>
      <c r="C14" s="51" t="s">
        <v>144</v>
      </c>
      <c r="D14" s="194">
        <v>569000</v>
      </c>
      <c r="E14" s="191">
        <v>572001</v>
      </c>
    </row>
    <row r="15" spans="2:8" s="8" customFormat="1" ht="35" customHeight="1" x14ac:dyDescent="0.25">
      <c r="B15" s="191">
        <v>33833532</v>
      </c>
      <c r="C15" s="51" t="s">
        <v>143</v>
      </c>
      <c r="D15" s="194">
        <v>42764000</v>
      </c>
      <c r="E15" s="191">
        <v>13726465</v>
      </c>
    </row>
    <row r="16" spans="2:8" s="8" customFormat="1" ht="35" customHeight="1" x14ac:dyDescent="0.25">
      <c r="B16" s="191">
        <v>10105020</v>
      </c>
      <c r="C16" s="51" t="s">
        <v>142</v>
      </c>
      <c r="D16" s="194">
        <v>6701000</v>
      </c>
      <c r="E16" s="191">
        <v>16514278</v>
      </c>
    </row>
    <row r="17" spans="2:5" s="8" customFormat="1" ht="35" customHeight="1" x14ac:dyDescent="0.25">
      <c r="B17" s="191">
        <v>8558001</v>
      </c>
      <c r="C17" s="51" t="s">
        <v>141</v>
      </c>
      <c r="D17" s="194">
        <v>5818000</v>
      </c>
      <c r="E17" s="191">
        <v>6936694</v>
      </c>
    </row>
    <row r="18" spans="2:5" s="8" customFormat="1" ht="35" customHeight="1" x14ac:dyDescent="0.25">
      <c r="B18" s="191">
        <v>353419</v>
      </c>
      <c r="C18" s="51" t="s">
        <v>140</v>
      </c>
      <c r="D18" s="194">
        <v>413000</v>
      </c>
      <c r="E18" s="191">
        <v>394446</v>
      </c>
    </row>
    <row r="19" spans="2:5" s="8" customFormat="1" ht="35" customHeight="1" x14ac:dyDescent="0.25">
      <c r="B19" s="191">
        <v>24865210</v>
      </c>
      <c r="C19" s="51" t="s">
        <v>139</v>
      </c>
      <c r="D19" s="194">
        <v>29239000</v>
      </c>
      <c r="E19" s="191">
        <v>27724767</v>
      </c>
    </row>
    <row r="20" spans="2:5" s="8" customFormat="1" ht="35" customHeight="1" x14ac:dyDescent="0.25">
      <c r="B20" s="191">
        <v>2574701</v>
      </c>
      <c r="C20" s="51" t="s">
        <v>138</v>
      </c>
      <c r="D20" s="194">
        <v>2274000</v>
      </c>
      <c r="E20" s="191">
        <v>2520954</v>
      </c>
    </row>
    <row r="21" spans="2:5" s="8" customFormat="1" ht="35" customHeight="1" x14ac:dyDescent="0.25">
      <c r="B21" s="191">
        <v>2699941</v>
      </c>
      <c r="C21" s="51" t="s">
        <v>137</v>
      </c>
      <c r="D21" s="194">
        <v>1353000</v>
      </c>
      <c r="E21" s="191">
        <v>1679122</v>
      </c>
    </row>
    <row r="22" spans="2:5" s="8" customFormat="1" ht="35" customHeight="1" x14ac:dyDescent="0.25">
      <c r="B22" s="191">
        <v>693225</v>
      </c>
      <c r="C22" s="51" t="s">
        <v>136</v>
      </c>
      <c r="D22" s="194">
        <v>407000</v>
      </c>
      <c r="E22" s="191">
        <v>517919</v>
      </c>
    </row>
    <row r="23" spans="2:5" s="8" customFormat="1" ht="35" customHeight="1" x14ac:dyDescent="0.25">
      <c r="B23" s="191">
        <v>16055941</v>
      </c>
      <c r="C23" s="51" t="s">
        <v>135</v>
      </c>
      <c r="D23" s="194">
        <v>20772000</v>
      </c>
      <c r="E23" s="191">
        <v>10202924</v>
      </c>
    </row>
    <row r="24" spans="2:5" s="8" customFormat="1" ht="35" customHeight="1" x14ac:dyDescent="0.25">
      <c r="B24" s="191">
        <v>43986144</v>
      </c>
      <c r="C24" s="51" t="s">
        <v>134</v>
      </c>
      <c r="D24" s="194">
        <v>35360000</v>
      </c>
      <c r="E24" s="191">
        <v>51908513</v>
      </c>
    </row>
    <row r="25" spans="2:5" s="8" customFormat="1" ht="35" customHeight="1" x14ac:dyDescent="0.25">
      <c r="B25" s="191">
        <v>15285795</v>
      </c>
      <c r="C25" s="51" t="s">
        <v>133</v>
      </c>
      <c r="D25" s="194">
        <v>13370000</v>
      </c>
      <c r="E25" s="191">
        <v>17913841</v>
      </c>
    </row>
    <row r="26" spans="2:5" s="8" customFormat="1" ht="35" customHeight="1" x14ac:dyDescent="0.25">
      <c r="B26" s="191">
        <v>1116</v>
      </c>
      <c r="C26" s="51" t="s">
        <v>132</v>
      </c>
      <c r="D26" s="194">
        <v>2000</v>
      </c>
      <c r="E26" s="191">
        <v>13234</v>
      </c>
    </row>
    <row r="27" spans="2:5" s="8" customFormat="1" ht="35" customHeight="1" x14ac:dyDescent="0.25">
      <c r="B27" s="191">
        <v>14724531</v>
      </c>
      <c r="C27" s="51" t="s">
        <v>131</v>
      </c>
      <c r="D27" s="194">
        <v>15086000</v>
      </c>
      <c r="E27" s="191">
        <v>14722147</v>
      </c>
    </row>
    <row r="28" spans="2:5" s="8" customFormat="1" ht="35" customHeight="1" x14ac:dyDescent="0.25">
      <c r="B28" s="191">
        <v>7154</v>
      </c>
      <c r="C28" s="51" t="s">
        <v>130</v>
      </c>
      <c r="D28" s="194">
        <v>3000</v>
      </c>
      <c r="E28" s="191">
        <v>10709</v>
      </c>
    </row>
    <row r="29" spans="2:5" s="8" customFormat="1" ht="35" customHeight="1" x14ac:dyDescent="0.8">
      <c r="B29" s="226">
        <v>1331702</v>
      </c>
      <c r="C29" s="40" t="s">
        <v>129</v>
      </c>
      <c r="D29" s="225">
        <v>3702000</v>
      </c>
      <c r="E29" s="226">
        <v>1577655</v>
      </c>
    </row>
    <row r="30" spans="2:5" s="8" customFormat="1" ht="35" customHeight="1" x14ac:dyDescent="0.25">
      <c r="B30" s="191">
        <v>51516</v>
      </c>
      <c r="C30" s="51" t="s">
        <v>128</v>
      </c>
      <c r="D30" s="194">
        <v>6000</v>
      </c>
      <c r="E30" s="191">
        <v>79334</v>
      </c>
    </row>
    <row r="31" spans="2:5" s="44" customFormat="1" ht="35" customHeight="1" x14ac:dyDescent="0.25">
      <c r="B31" s="191">
        <v>22788</v>
      </c>
      <c r="C31" s="50" t="s">
        <v>127</v>
      </c>
      <c r="D31" s="194">
        <v>8000</v>
      </c>
      <c r="E31" s="191">
        <v>8371</v>
      </c>
    </row>
    <row r="32" spans="2:5" s="8" customFormat="1" ht="35" customHeight="1" x14ac:dyDescent="0.25">
      <c r="B32" s="191">
        <v>3727791</v>
      </c>
      <c r="C32" s="50" t="s">
        <v>126</v>
      </c>
      <c r="D32" s="194">
        <v>2961000</v>
      </c>
      <c r="E32" s="191">
        <v>485156</v>
      </c>
    </row>
    <row r="33" spans="2:5" s="8" customFormat="1" ht="35" customHeight="1" x14ac:dyDescent="0.25">
      <c r="B33" s="191">
        <v>52436</v>
      </c>
      <c r="C33" s="50" t="s">
        <v>125</v>
      </c>
      <c r="D33" s="194">
        <v>60000</v>
      </c>
      <c r="E33" s="191">
        <v>109585</v>
      </c>
    </row>
    <row r="34" spans="2:5" s="8" customFormat="1" ht="35" customHeight="1" x14ac:dyDescent="0.25">
      <c r="B34" s="191">
        <v>55991996</v>
      </c>
      <c r="C34" s="50" t="s">
        <v>124</v>
      </c>
      <c r="D34" s="194">
        <v>108982000</v>
      </c>
      <c r="E34" s="191">
        <v>28107882</v>
      </c>
    </row>
    <row r="35" spans="2:5" s="8" customFormat="1" ht="35" customHeight="1" x14ac:dyDescent="0.25">
      <c r="B35" s="191">
        <v>444060</v>
      </c>
      <c r="C35" s="50" t="s">
        <v>123</v>
      </c>
      <c r="D35" s="194">
        <v>500000</v>
      </c>
      <c r="E35" s="191">
        <v>1197136</v>
      </c>
    </row>
    <row r="36" spans="2:5" s="8" customFormat="1" ht="35" customHeight="1" x14ac:dyDescent="0.25">
      <c r="B36" s="191">
        <v>608432</v>
      </c>
      <c r="C36" s="50" t="s">
        <v>122</v>
      </c>
      <c r="D36" s="191" t="s">
        <v>82</v>
      </c>
      <c r="E36" s="191">
        <v>163730</v>
      </c>
    </row>
    <row r="37" spans="2:5" s="8" customFormat="1" ht="35" customHeight="1" x14ac:dyDescent="0.25">
      <c r="B37" s="191">
        <v>1911916</v>
      </c>
      <c r="C37" s="50" t="s">
        <v>119</v>
      </c>
      <c r="D37" s="194">
        <v>857000</v>
      </c>
      <c r="E37" s="191">
        <v>3901087</v>
      </c>
    </row>
    <row r="38" spans="2:5" s="8" customFormat="1" ht="35" customHeight="1" x14ac:dyDescent="0.25">
      <c r="B38" s="191">
        <v>45197</v>
      </c>
      <c r="C38" s="50" t="s">
        <v>118</v>
      </c>
      <c r="D38" s="194">
        <v>42000</v>
      </c>
      <c r="E38" s="191">
        <v>90179</v>
      </c>
    </row>
    <row r="39" spans="2:5" s="8" customFormat="1" ht="35" customHeight="1" x14ac:dyDescent="0.25">
      <c r="B39" s="191" t="s">
        <v>82</v>
      </c>
      <c r="C39" s="50" t="s">
        <v>117</v>
      </c>
      <c r="D39" s="191" t="s">
        <v>82</v>
      </c>
      <c r="E39" s="191">
        <v>39729</v>
      </c>
    </row>
    <row r="40" spans="2:5" s="8" customFormat="1" ht="35" customHeight="1" x14ac:dyDescent="0.25">
      <c r="B40" s="191">
        <v>612999</v>
      </c>
      <c r="C40" s="50" t="s">
        <v>116</v>
      </c>
      <c r="D40" s="194">
        <v>238000</v>
      </c>
      <c r="E40" s="191">
        <v>291855</v>
      </c>
    </row>
    <row r="41" spans="2:5" s="8" customFormat="1" ht="35" customHeight="1" x14ac:dyDescent="0.25">
      <c r="B41" s="191">
        <v>5422</v>
      </c>
      <c r="C41" s="50" t="s">
        <v>115</v>
      </c>
      <c r="D41" s="194">
        <v>7000</v>
      </c>
      <c r="E41" s="191">
        <v>16860</v>
      </c>
    </row>
    <row r="42" spans="2:5" s="8" customFormat="1" ht="35" customHeight="1" x14ac:dyDescent="0.25">
      <c r="B42" s="191">
        <v>169402</v>
      </c>
      <c r="C42" s="50" t="s">
        <v>114</v>
      </c>
      <c r="D42" s="191">
        <v>6000</v>
      </c>
      <c r="E42" s="191">
        <v>56209</v>
      </c>
    </row>
    <row r="43" spans="2:5" s="8" customFormat="1" ht="35" customHeight="1" x14ac:dyDescent="0.25">
      <c r="B43" s="191">
        <v>2608239</v>
      </c>
      <c r="C43" s="50" t="s">
        <v>113</v>
      </c>
      <c r="D43" s="194">
        <v>3170000</v>
      </c>
      <c r="E43" s="191">
        <v>847279</v>
      </c>
    </row>
    <row r="44" spans="2:5" s="8" customFormat="1" ht="35" customHeight="1" x14ac:dyDescent="0.25">
      <c r="B44" s="191">
        <v>242377</v>
      </c>
      <c r="C44" s="50" t="s">
        <v>112</v>
      </c>
      <c r="D44" s="194">
        <v>258000</v>
      </c>
      <c r="E44" s="194">
        <v>218513</v>
      </c>
    </row>
    <row r="45" spans="2:5" s="8" customFormat="1" ht="35" customHeight="1" x14ac:dyDescent="0.25">
      <c r="B45" s="191">
        <v>12021574</v>
      </c>
      <c r="C45" s="50" t="s">
        <v>111</v>
      </c>
      <c r="D45" s="194">
        <v>11788000</v>
      </c>
      <c r="E45" s="194">
        <v>11239223</v>
      </c>
    </row>
    <row r="46" spans="2:5" s="8" customFormat="1" ht="35" customHeight="1" x14ac:dyDescent="0.25">
      <c r="B46" s="191">
        <v>15869</v>
      </c>
      <c r="C46" s="50" t="s">
        <v>110</v>
      </c>
      <c r="D46" s="194">
        <v>5000</v>
      </c>
      <c r="E46" s="194">
        <v>13189</v>
      </c>
    </row>
    <row r="47" spans="2:5" s="8" customFormat="1" ht="35" customHeight="1" x14ac:dyDescent="0.25">
      <c r="B47" s="191">
        <v>23107</v>
      </c>
      <c r="C47" s="50" t="s">
        <v>109</v>
      </c>
      <c r="D47" s="194">
        <v>53000</v>
      </c>
      <c r="E47" s="194">
        <v>8099</v>
      </c>
    </row>
    <row r="48" spans="2:5" s="8" customFormat="1" ht="35" customHeight="1" x14ac:dyDescent="0.25">
      <c r="B48" s="191">
        <v>157820965</v>
      </c>
      <c r="C48" s="50" t="s">
        <v>108</v>
      </c>
      <c r="D48" s="194">
        <v>248060000</v>
      </c>
      <c r="E48" s="191">
        <v>188205771</v>
      </c>
    </row>
    <row r="49" spans="2:5" s="8" customFormat="1" ht="35" customHeight="1" x14ac:dyDescent="0.25">
      <c r="B49" s="191">
        <v>5236</v>
      </c>
      <c r="C49" s="50" t="s">
        <v>107</v>
      </c>
      <c r="D49" s="191" t="s">
        <v>82</v>
      </c>
      <c r="E49" s="191">
        <v>1138</v>
      </c>
    </row>
    <row r="50" spans="2:5" s="8" customFormat="1" ht="35" customHeight="1" x14ac:dyDescent="0.25">
      <c r="B50" s="191">
        <v>1355022</v>
      </c>
      <c r="C50" s="50" t="s">
        <v>106</v>
      </c>
      <c r="D50" s="194">
        <v>1086000</v>
      </c>
      <c r="E50" s="191">
        <v>911863</v>
      </c>
    </row>
    <row r="51" spans="2:5" s="8" customFormat="1" ht="35" customHeight="1" x14ac:dyDescent="0.25">
      <c r="B51" s="191">
        <v>50459377</v>
      </c>
      <c r="C51" s="50" t="s">
        <v>105</v>
      </c>
      <c r="D51" s="194">
        <v>66223000</v>
      </c>
      <c r="E51" s="191">
        <v>47299957</v>
      </c>
    </row>
    <row r="52" spans="2:5" s="8" customFormat="1" ht="35" customHeight="1" x14ac:dyDescent="0.25">
      <c r="B52" s="191">
        <v>10153</v>
      </c>
      <c r="C52" s="50" t="s">
        <v>104</v>
      </c>
      <c r="D52" s="194">
        <v>2000</v>
      </c>
      <c r="E52" s="194">
        <v>133860</v>
      </c>
    </row>
    <row r="53" spans="2:5" s="8" customFormat="1" ht="35" customHeight="1" x14ac:dyDescent="0.25">
      <c r="B53" s="191">
        <v>765818</v>
      </c>
      <c r="C53" s="50" t="s">
        <v>103</v>
      </c>
      <c r="D53" s="194">
        <v>410000</v>
      </c>
      <c r="E53" s="194">
        <v>171183</v>
      </c>
    </row>
    <row r="54" spans="2:5" s="8" customFormat="1" ht="35" customHeight="1" x14ac:dyDescent="0.25">
      <c r="B54" s="191">
        <v>2435</v>
      </c>
      <c r="C54" s="50" t="s">
        <v>102</v>
      </c>
      <c r="D54" s="194">
        <v>2000</v>
      </c>
      <c r="E54" s="194">
        <v>612</v>
      </c>
    </row>
    <row r="55" spans="2:5" s="8" customFormat="1" ht="35" customHeight="1" x14ac:dyDescent="0.25">
      <c r="B55" s="191">
        <v>629938</v>
      </c>
      <c r="C55" s="50" t="s">
        <v>101</v>
      </c>
      <c r="D55" s="194">
        <v>168000</v>
      </c>
      <c r="E55" s="194">
        <v>1472035</v>
      </c>
    </row>
    <row r="56" spans="2:5" s="8" customFormat="1" ht="35" customHeight="1" x14ac:dyDescent="0.25">
      <c r="B56" s="191">
        <v>15825</v>
      </c>
      <c r="C56" s="50" t="s">
        <v>100</v>
      </c>
      <c r="D56" s="194">
        <v>3000</v>
      </c>
      <c r="E56" s="194">
        <v>4772</v>
      </c>
    </row>
    <row r="57" spans="2:5" s="8" customFormat="1" ht="35" customHeight="1" x14ac:dyDescent="0.25">
      <c r="B57" s="191">
        <v>3042776</v>
      </c>
      <c r="C57" s="50" t="s">
        <v>99</v>
      </c>
      <c r="D57" s="194">
        <v>4082000</v>
      </c>
      <c r="E57" s="194">
        <v>4348034</v>
      </c>
    </row>
    <row r="58" spans="2:5" s="8" customFormat="1" ht="35" customHeight="1" x14ac:dyDescent="0.25">
      <c r="B58" s="191">
        <v>148</v>
      </c>
      <c r="C58" s="50" t="s">
        <v>98</v>
      </c>
      <c r="D58" s="191" t="s">
        <v>82</v>
      </c>
      <c r="E58" s="194">
        <v>264</v>
      </c>
    </row>
    <row r="59" spans="2:5" s="8" customFormat="1" ht="35" customHeight="1" x14ac:dyDescent="0.25">
      <c r="B59" s="191">
        <v>27532908</v>
      </c>
      <c r="C59" s="50" t="s">
        <v>97</v>
      </c>
      <c r="D59" s="194">
        <v>51976000</v>
      </c>
      <c r="E59" s="194">
        <v>56616501</v>
      </c>
    </row>
    <row r="60" spans="2:5" s="8" customFormat="1" ht="35" customHeight="1" x14ac:dyDescent="0.25">
      <c r="B60" s="191">
        <v>112250</v>
      </c>
      <c r="C60" s="50" t="s">
        <v>96</v>
      </c>
      <c r="D60" s="194">
        <v>110000</v>
      </c>
      <c r="E60" s="191" t="s">
        <v>82</v>
      </c>
    </row>
    <row r="61" spans="2:5" s="8" customFormat="1" ht="35" customHeight="1" x14ac:dyDescent="0.25">
      <c r="B61" s="191">
        <v>103630</v>
      </c>
      <c r="C61" s="50" t="s">
        <v>95</v>
      </c>
      <c r="D61" s="191" t="s">
        <v>82</v>
      </c>
      <c r="E61" s="194">
        <v>152516</v>
      </c>
    </row>
    <row r="62" spans="2:5" s="8" customFormat="1" ht="35" customHeight="1" x14ac:dyDescent="0.25">
      <c r="B62" s="191" t="s">
        <v>82</v>
      </c>
      <c r="C62" s="50" t="s">
        <v>94</v>
      </c>
      <c r="D62" s="191" t="s">
        <v>82</v>
      </c>
      <c r="E62" s="194">
        <v>23191607</v>
      </c>
    </row>
    <row r="63" spans="2:5" s="8" customFormat="1" ht="35" customHeight="1" x14ac:dyDescent="0.25">
      <c r="B63" s="191">
        <v>193981</v>
      </c>
      <c r="C63" s="50" t="s">
        <v>93</v>
      </c>
      <c r="D63" s="194">
        <v>200000</v>
      </c>
      <c r="E63" s="191">
        <v>125467</v>
      </c>
    </row>
    <row r="64" spans="2:5" s="8" customFormat="1" ht="35" customHeight="1" x14ac:dyDescent="0.25">
      <c r="B64" s="191">
        <v>1397</v>
      </c>
      <c r="C64" s="50" t="s">
        <v>92</v>
      </c>
      <c r="D64" s="191" t="s">
        <v>82</v>
      </c>
      <c r="E64" s="191">
        <v>1243</v>
      </c>
    </row>
    <row r="65" spans="2:5" s="8" customFormat="1" ht="35" customHeight="1" x14ac:dyDescent="0.25">
      <c r="B65" s="191">
        <v>432767353</v>
      </c>
      <c r="C65" s="50" t="s">
        <v>91</v>
      </c>
      <c r="D65" s="194">
        <v>507241000</v>
      </c>
      <c r="E65" s="191">
        <v>418572334</v>
      </c>
    </row>
    <row r="66" spans="2:5" s="8" customFormat="1" ht="35" customHeight="1" x14ac:dyDescent="0.25">
      <c r="B66" s="191">
        <v>34573826</v>
      </c>
      <c r="C66" s="50" t="s">
        <v>90</v>
      </c>
      <c r="D66" s="191" t="s">
        <v>82</v>
      </c>
      <c r="E66" s="191">
        <v>2402881</v>
      </c>
    </row>
    <row r="67" spans="2:5" s="8" customFormat="1" ht="35" customHeight="1" x14ac:dyDescent="0.25">
      <c r="B67" s="191"/>
      <c r="C67" s="53" t="s">
        <v>89</v>
      </c>
      <c r="D67" s="194"/>
      <c r="E67" s="191"/>
    </row>
    <row r="68" spans="2:5" s="8" customFormat="1" ht="35" customHeight="1" x14ac:dyDescent="0.25">
      <c r="B68" s="191">
        <v>477881980</v>
      </c>
      <c r="C68" s="50" t="s">
        <v>88</v>
      </c>
      <c r="D68" s="194">
        <v>534079000</v>
      </c>
      <c r="E68" s="191">
        <v>341065214</v>
      </c>
    </row>
    <row r="69" spans="2:5" s="8" customFormat="1" ht="35" customHeight="1" x14ac:dyDescent="0.25">
      <c r="B69" s="191">
        <v>5594</v>
      </c>
      <c r="C69" s="50" t="s">
        <v>87</v>
      </c>
      <c r="D69" s="191" t="s">
        <v>82</v>
      </c>
      <c r="E69" s="194">
        <v>930689</v>
      </c>
    </row>
    <row r="70" spans="2:5" s="8" customFormat="1" ht="35" customHeight="1" x14ac:dyDescent="0.25">
      <c r="B70" s="191">
        <v>402110</v>
      </c>
      <c r="C70" s="50" t="s">
        <v>86</v>
      </c>
      <c r="D70" s="191" t="s">
        <v>82</v>
      </c>
      <c r="E70" s="191" t="s">
        <v>82</v>
      </c>
    </row>
    <row r="71" spans="2:5" s="8" customFormat="1" ht="35" customHeight="1" x14ac:dyDescent="0.25">
      <c r="B71" s="191" t="s">
        <v>82</v>
      </c>
      <c r="C71" s="50" t="s">
        <v>85</v>
      </c>
      <c r="D71" s="191" t="s">
        <v>82</v>
      </c>
      <c r="E71" s="194">
        <v>663496</v>
      </c>
    </row>
    <row r="72" spans="2:5" s="8" customFormat="1" ht="35" customHeight="1" x14ac:dyDescent="0.25">
      <c r="B72" s="191">
        <v>8676595</v>
      </c>
      <c r="C72" s="50" t="s">
        <v>84</v>
      </c>
      <c r="D72" s="191" t="s">
        <v>82</v>
      </c>
      <c r="E72" s="194">
        <v>23272443</v>
      </c>
    </row>
    <row r="73" spans="2:5" s="8" customFormat="1" ht="35" customHeight="1" x14ac:dyDescent="0.25">
      <c r="B73" s="228" t="s">
        <v>82</v>
      </c>
      <c r="C73" s="227" t="s">
        <v>83</v>
      </c>
      <c r="D73" s="228">
        <v>64747000</v>
      </c>
      <c r="E73" s="228" t="s">
        <v>82</v>
      </c>
    </row>
    <row r="74" spans="2:5" s="8" customFormat="1" ht="35" customHeight="1" x14ac:dyDescent="0.25">
      <c r="B74" s="230">
        <f>SUM(B7:B36,B37:B73)</f>
        <v>1983711249</v>
      </c>
      <c r="C74" s="54" t="s">
        <v>81</v>
      </c>
      <c r="D74" s="229">
        <f>SUM(D7:D36,D37:D73)</f>
        <v>2380000000</v>
      </c>
      <c r="E74" s="229">
        <f>SUM(E7:E36,E37:E73)</f>
        <v>1865078023</v>
      </c>
    </row>
    <row r="75" spans="2:5" s="8" customFormat="1" ht="18.75" customHeight="1" x14ac:dyDescent="0.8">
      <c r="B75" s="7"/>
      <c r="C75" s="12" t="s">
        <v>80</v>
      </c>
      <c r="D75" s="7"/>
      <c r="E75" s="7"/>
    </row>
    <row r="76" spans="2:5" s="8" customFormat="1" x14ac:dyDescent="0.25"/>
    <row r="77" spans="2:5" s="8" customFormat="1" x14ac:dyDescent="0.25"/>
    <row r="78" spans="2:5" s="8" customFormat="1" x14ac:dyDescent="0.25"/>
    <row r="79" spans="2:5" s="8" customFormat="1" x14ac:dyDescent="0.25"/>
    <row r="80" spans="2:5" s="8" customFormat="1" x14ac:dyDescent="0.25"/>
    <row r="81" s="8" customFormat="1" ht="22.5" customHeigh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</sheetData>
  <mergeCells count="5">
    <mergeCell ref="G5:H5"/>
    <mergeCell ref="B1:E1"/>
    <mergeCell ref="B2:D2"/>
    <mergeCell ref="B3:D3"/>
    <mergeCell ref="C5:C6"/>
  </mergeCells>
  <hyperlinks>
    <hyperlink ref="G5:H5" location="البيانات!A1" display="العودة إلى صفحة البيانات" xr:uid="{16385969-5E4E-40B9-9C86-28A561315C32}"/>
  </hyperlinks>
  <printOptions horizontalCentered="1" gridLinesSet="0"/>
  <pageMargins left="0.35433070866141736" right="0.55118110236220474" top="0.19685039370078741" bottom="0.39370078740157483" header="0.51181102362204722" footer="0.51181102362204722"/>
  <pageSetup paperSize="9" orientation="portrait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817E-A9F8-417B-B121-B7B097E9247F}">
  <dimension ref="B1:I136"/>
  <sheetViews>
    <sheetView showGridLines="0" rightToLeft="1" zoomScale="90" zoomScaleNormal="90" workbookViewId="0">
      <selection activeCell="C5" sqref="C5:D6"/>
    </sheetView>
  </sheetViews>
  <sheetFormatPr defaultColWidth="9.1796875" defaultRowHeight="20.5" x14ac:dyDescent="0.8"/>
  <cols>
    <col min="1" max="1" width="9.1796875" style="7"/>
    <col min="2" max="2" width="19.81640625" style="7" customWidth="1"/>
    <col min="3" max="3" width="3.7265625" style="7" customWidth="1"/>
    <col min="4" max="4" width="49.81640625" style="7" customWidth="1"/>
    <col min="5" max="5" width="19.81640625" style="7" bestFit="1" customWidth="1"/>
    <col min="6" max="6" width="14.1796875" style="7" customWidth="1"/>
    <col min="7" max="8" width="9.1796875" style="7"/>
    <col min="9" max="9" width="15.453125" style="7" customWidth="1"/>
    <col min="10" max="16384" width="9.1796875" style="7"/>
  </cols>
  <sheetData>
    <row r="1" spans="2:9" s="8" customFormat="1" x14ac:dyDescent="0.25">
      <c r="B1" s="231" t="s">
        <v>216</v>
      </c>
      <c r="C1" s="231"/>
      <c r="D1" s="231"/>
      <c r="E1" s="231"/>
      <c r="F1" s="231"/>
    </row>
    <row r="2" spans="2:9" s="8" customFormat="1" ht="19.5" customHeight="1" x14ac:dyDescent="0.25">
      <c r="B2" s="344" t="s">
        <v>665</v>
      </c>
      <c r="C2" s="344"/>
      <c r="D2" s="344"/>
      <c r="E2" s="344"/>
      <c r="F2" s="13"/>
    </row>
    <row r="3" spans="2:9" s="8" customFormat="1" ht="19.5" customHeight="1" x14ac:dyDescent="0.25">
      <c r="B3" s="344" t="s">
        <v>666</v>
      </c>
      <c r="C3" s="344"/>
      <c r="D3" s="344"/>
      <c r="E3" s="344"/>
      <c r="F3" s="13"/>
    </row>
    <row r="4" spans="2:9" s="8" customFormat="1" ht="19.5" customHeight="1" x14ac:dyDescent="0.25">
      <c r="B4" s="2"/>
      <c r="C4" s="55"/>
      <c r="D4" s="2"/>
      <c r="E4" s="2"/>
      <c r="F4" s="49" t="s">
        <v>120</v>
      </c>
    </row>
    <row r="5" spans="2:9" s="8" customFormat="1" ht="35" customHeight="1" x14ac:dyDescent="0.25">
      <c r="B5" s="46" t="s">
        <v>664</v>
      </c>
      <c r="C5" s="334" t="s">
        <v>3</v>
      </c>
      <c r="D5" s="335"/>
      <c r="E5" s="20" t="s">
        <v>76</v>
      </c>
      <c r="F5" s="59"/>
      <c r="H5" s="330" t="s">
        <v>593</v>
      </c>
      <c r="I5" s="330"/>
    </row>
    <row r="6" spans="2:9" s="8" customFormat="1" ht="35" customHeight="1" x14ac:dyDescent="0.25">
      <c r="B6" s="47" t="s">
        <v>662</v>
      </c>
      <c r="C6" s="338"/>
      <c r="D6" s="339"/>
      <c r="E6" s="48" t="s">
        <v>4</v>
      </c>
      <c r="F6" s="48" t="s">
        <v>181</v>
      </c>
    </row>
    <row r="7" spans="2:9" s="8" customFormat="1" ht="35" customHeight="1" x14ac:dyDescent="0.25">
      <c r="B7" s="203"/>
      <c r="C7" s="60" t="s">
        <v>7</v>
      </c>
      <c r="D7" s="61" t="s">
        <v>215</v>
      </c>
      <c r="E7" s="203"/>
      <c r="F7" s="203"/>
    </row>
    <row r="8" spans="2:9" s="8" customFormat="1" ht="35" customHeight="1" x14ac:dyDescent="0.25">
      <c r="B8" s="191">
        <v>590</v>
      </c>
      <c r="C8" s="15"/>
      <c r="D8" s="67" t="s">
        <v>214</v>
      </c>
      <c r="E8" s="191">
        <v>1000</v>
      </c>
      <c r="F8" s="191">
        <v>9540</v>
      </c>
    </row>
    <row r="9" spans="2:9" s="8" customFormat="1" ht="35" customHeight="1" x14ac:dyDescent="0.25">
      <c r="B9" s="191">
        <v>3358</v>
      </c>
      <c r="C9" s="15"/>
      <c r="D9" s="67" t="s">
        <v>149</v>
      </c>
      <c r="E9" s="191">
        <v>5000</v>
      </c>
      <c r="F9" s="191">
        <v>39822</v>
      </c>
    </row>
    <row r="10" spans="2:9" s="8" customFormat="1" ht="35" customHeight="1" x14ac:dyDescent="0.25">
      <c r="B10" s="191">
        <v>412713</v>
      </c>
      <c r="C10" s="15"/>
      <c r="D10" s="67" t="s">
        <v>148</v>
      </c>
      <c r="E10" s="191">
        <v>500000</v>
      </c>
      <c r="F10" s="191">
        <v>477962</v>
      </c>
    </row>
    <row r="11" spans="2:9" s="8" customFormat="1" ht="35" customHeight="1" x14ac:dyDescent="0.25">
      <c r="B11" s="191">
        <v>464365787</v>
      </c>
      <c r="C11" s="15"/>
      <c r="D11" s="67" t="s">
        <v>147</v>
      </c>
      <c r="E11" s="191">
        <v>526258000</v>
      </c>
      <c r="F11" s="191">
        <v>467366937</v>
      </c>
    </row>
    <row r="12" spans="2:9" s="8" customFormat="1" ht="35" customHeight="1" x14ac:dyDescent="0.25">
      <c r="B12" s="191">
        <v>3884264</v>
      </c>
      <c r="C12" s="15"/>
      <c r="D12" s="67" t="s">
        <v>146</v>
      </c>
      <c r="E12" s="191">
        <v>3984000</v>
      </c>
      <c r="F12" s="191">
        <v>3651769</v>
      </c>
    </row>
    <row r="13" spans="2:9" s="8" customFormat="1" ht="35" customHeight="1" x14ac:dyDescent="0.25">
      <c r="B13" s="191">
        <v>1116</v>
      </c>
      <c r="C13" s="15"/>
      <c r="D13" s="67" t="s">
        <v>132</v>
      </c>
      <c r="E13" s="191">
        <v>2000</v>
      </c>
      <c r="F13" s="191">
        <v>13234</v>
      </c>
    </row>
    <row r="14" spans="2:9" s="8" customFormat="1" ht="35" customHeight="1" x14ac:dyDescent="0.25">
      <c r="B14" s="191">
        <v>1331703</v>
      </c>
      <c r="C14" s="15"/>
      <c r="D14" s="38" t="s">
        <v>213</v>
      </c>
      <c r="E14" s="191">
        <v>3702000</v>
      </c>
      <c r="F14" s="191">
        <v>1577655</v>
      </c>
    </row>
    <row r="15" spans="2:9" s="8" customFormat="1" ht="35" customHeight="1" x14ac:dyDescent="0.25">
      <c r="B15" s="191">
        <v>51516</v>
      </c>
      <c r="C15" s="15"/>
      <c r="D15" s="67" t="s">
        <v>128</v>
      </c>
      <c r="E15" s="191">
        <v>6000</v>
      </c>
      <c r="F15" s="191">
        <v>79334</v>
      </c>
    </row>
    <row r="16" spans="2:9" s="8" customFormat="1" ht="35" customHeight="1" x14ac:dyDescent="0.25">
      <c r="B16" s="191">
        <v>52436</v>
      </c>
      <c r="C16" s="15"/>
      <c r="D16" s="67" t="s">
        <v>212</v>
      </c>
      <c r="E16" s="191">
        <v>60000</v>
      </c>
      <c r="F16" s="191">
        <v>109585</v>
      </c>
    </row>
    <row r="17" spans="2:6" s="8" customFormat="1" ht="35" customHeight="1" x14ac:dyDescent="0.25">
      <c r="B17" s="191">
        <v>5422</v>
      </c>
      <c r="C17" s="15"/>
      <c r="D17" s="67" t="s">
        <v>115</v>
      </c>
      <c r="E17" s="191">
        <v>7000</v>
      </c>
      <c r="F17" s="191">
        <v>11534</v>
      </c>
    </row>
    <row r="18" spans="2:6" s="8" customFormat="1" ht="35" customHeight="1" x14ac:dyDescent="0.25">
      <c r="B18" s="191">
        <v>169402</v>
      </c>
      <c r="C18" s="15"/>
      <c r="D18" s="67" t="s">
        <v>114</v>
      </c>
      <c r="E18" s="191">
        <v>6000</v>
      </c>
      <c r="F18" s="191">
        <v>56209</v>
      </c>
    </row>
    <row r="19" spans="2:6" s="8" customFormat="1" ht="35" customHeight="1" x14ac:dyDescent="0.25">
      <c r="B19" s="191">
        <v>10153</v>
      </c>
      <c r="C19" s="15"/>
      <c r="D19" s="67" t="s">
        <v>104</v>
      </c>
      <c r="E19" s="191">
        <v>2000</v>
      </c>
      <c r="F19" s="191">
        <v>133860</v>
      </c>
    </row>
    <row r="20" spans="2:6" s="8" customFormat="1" ht="35" customHeight="1" x14ac:dyDescent="0.25">
      <c r="B20" s="191">
        <v>5236</v>
      </c>
      <c r="C20" s="15"/>
      <c r="D20" s="67" t="s">
        <v>107</v>
      </c>
      <c r="E20" s="191" t="s">
        <v>154</v>
      </c>
      <c r="F20" s="191">
        <v>1138</v>
      </c>
    </row>
    <row r="21" spans="2:6" s="8" customFormat="1" ht="35" customHeight="1" x14ac:dyDescent="0.25">
      <c r="B21" s="232">
        <f>SUM(B8:B20)</f>
        <v>470293696</v>
      </c>
      <c r="C21" s="62"/>
      <c r="D21" s="64" t="s">
        <v>211</v>
      </c>
      <c r="E21" s="232">
        <f>SUM(E8:E20)</f>
        <v>534533000</v>
      </c>
      <c r="F21" s="232">
        <f>SUM(F8:F20)</f>
        <v>473528579</v>
      </c>
    </row>
    <row r="22" spans="2:6" s="8" customFormat="1" ht="35" customHeight="1" x14ac:dyDescent="0.25">
      <c r="B22" s="198"/>
      <c r="C22" s="27" t="s">
        <v>8</v>
      </c>
      <c r="D22" s="68" t="s">
        <v>210</v>
      </c>
      <c r="E22" s="198"/>
      <c r="F22" s="198"/>
    </row>
    <row r="23" spans="2:6" s="8" customFormat="1" ht="35" customHeight="1" x14ac:dyDescent="0.25">
      <c r="B23" s="191">
        <v>193981</v>
      </c>
      <c r="C23" s="15"/>
      <c r="D23" s="67" t="s">
        <v>93</v>
      </c>
      <c r="E23" s="191">
        <v>200000</v>
      </c>
      <c r="F23" s="191">
        <v>125467</v>
      </c>
    </row>
    <row r="24" spans="2:6" s="8" customFormat="1" ht="35" customHeight="1" x14ac:dyDescent="0.25">
      <c r="B24" s="232">
        <f>SUM(B23)</f>
        <v>193981</v>
      </c>
      <c r="C24" s="62"/>
      <c r="D24" s="64" t="s">
        <v>209</v>
      </c>
      <c r="E24" s="232">
        <f>SUM(E23)</f>
        <v>200000</v>
      </c>
      <c r="F24" s="232">
        <f>SUM(F23)</f>
        <v>125467</v>
      </c>
    </row>
    <row r="25" spans="2:6" s="8" customFormat="1" ht="35" customHeight="1" x14ac:dyDescent="0.25">
      <c r="B25" s="198"/>
      <c r="C25" s="27" t="s">
        <v>9</v>
      </c>
      <c r="D25" s="68" t="s">
        <v>208</v>
      </c>
      <c r="E25" s="198"/>
      <c r="F25" s="198"/>
    </row>
    <row r="26" spans="2:6" s="8" customFormat="1" ht="35" customHeight="1" x14ac:dyDescent="0.25">
      <c r="B26" s="191">
        <v>223161</v>
      </c>
      <c r="C26" s="15"/>
      <c r="D26" s="67" t="s">
        <v>145</v>
      </c>
      <c r="E26" s="191">
        <v>266000</v>
      </c>
      <c r="F26" s="191">
        <v>249186</v>
      </c>
    </row>
    <row r="27" spans="2:6" s="8" customFormat="1" ht="35" customHeight="1" x14ac:dyDescent="0.25">
      <c r="B27" s="191">
        <v>352834</v>
      </c>
      <c r="C27" s="15"/>
      <c r="D27" s="67" t="s">
        <v>140</v>
      </c>
      <c r="E27" s="191">
        <v>413000</v>
      </c>
      <c r="F27" s="191">
        <v>394298</v>
      </c>
    </row>
    <row r="28" spans="2:6" s="8" customFormat="1" ht="35" customHeight="1" x14ac:dyDescent="0.25">
      <c r="B28" s="191">
        <v>7154</v>
      </c>
      <c r="C28" s="15"/>
      <c r="D28" s="67" t="s">
        <v>130</v>
      </c>
      <c r="E28" s="191">
        <v>3000</v>
      </c>
      <c r="F28" s="191">
        <v>10708</v>
      </c>
    </row>
    <row r="29" spans="2:6" s="8" customFormat="1" ht="35" customHeight="1" x14ac:dyDescent="0.25">
      <c r="B29" s="191">
        <v>2608239</v>
      </c>
      <c r="C29" s="15"/>
      <c r="D29" s="67" t="s">
        <v>207</v>
      </c>
      <c r="E29" s="191">
        <v>3170000</v>
      </c>
      <c r="F29" s="191">
        <v>847279</v>
      </c>
    </row>
    <row r="30" spans="2:6" s="8" customFormat="1" ht="35" customHeight="1" x14ac:dyDescent="0.25">
      <c r="B30" s="191">
        <v>3042776</v>
      </c>
      <c r="C30" s="15"/>
      <c r="D30" s="67" t="s">
        <v>99</v>
      </c>
      <c r="E30" s="191">
        <v>4082000</v>
      </c>
      <c r="F30" s="191">
        <v>4348035</v>
      </c>
    </row>
    <row r="31" spans="2:6" s="8" customFormat="1" ht="35" customHeight="1" x14ac:dyDescent="0.25">
      <c r="B31" s="191">
        <v>112250</v>
      </c>
      <c r="C31" s="14"/>
      <c r="D31" s="67" t="s">
        <v>206</v>
      </c>
      <c r="E31" s="191">
        <v>110000</v>
      </c>
      <c r="F31" s="191" t="s">
        <v>154</v>
      </c>
    </row>
    <row r="32" spans="2:6" s="8" customFormat="1" ht="35" customHeight="1" x14ac:dyDescent="0.25">
      <c r="B32" s="191">
        <v>1397</v>
      </c>
      <c r="C32" s="15"/>
      <c r="D32" s="39" t="s">
        <v>92</v>
      </c>
      <c r="E32" s="191" t="s">
        <v>154</v>
      </c>
      <c r="F32" s="191">
        <v>1243</v>
      </c>
    </row>
    <row r="33" spans="2:6" s="8" customFormat="1" ht="35" customHeight="1" x14ac:dyDescent="0.25">
      <c r="B33" s="191">
        <v>432767353</v>
      </c>
      <c r="C33" s="15"/>
      <c r="D33" s="67" t="s">
        <v>91</v>
      </c>
      <c r="E33" s="191">
        <v>507241000</v>
      </c>
      <c r="F33" s="191">
        <v>418572334</v>
      </c>
    </row>
    <row r="34" spans="2:6" s="8" customFormat="1" ht="35" customHeight="1" x14ac:dyDescent="0.25">
      <c r="B34" s="232">
        <f>SUM(B26:B33)</f>
        <v>439115164</v>
      </c>
      <c r="C34" s="62"/>
      <c r="D34" s="64" t="s">
        <v>205</v>
      </c>
      <c r="E34" s="232">
        <f>SUM(E26:E33)</f>
        <v>515285000</v>
      </c>
      <c r="F34" s="232">
        <f>SUM(F26:F33)</f>
        <v>424423083</v>
      </c>
    </row>
    <row r="35" spans="2:6" s="8" customFormat="1" ht="35" customHeight="1" x14ac:dyDescent="0.25">
      <c r="B35" s="198"/>
      <c r="C35" s="27" t="s">
        <v>10</v>
      </c>
      <c r="D35" s="68" t="s">
        <v>204</v>
      </c>
      <c r="E35" s="198"/>
      <c r="F35" s="198"/>
    </row>
    <row r="36" spans="2:6" s="8" customFormat="1" ht="35" customHeight="1" x14ac:dyDescent="0.25">
      <c r="B36" s="191">
        <v>585</v>
      </c>
      <c r="C36" s="14"/>
      <c r="D36" s="38" t="s">
        <v>203</v>
      </c>
      <c r="E36" s="191" t="s">
        <v>154</v>
      </c>
      <c r="F36" s="191">
        <v>148</v>
      </c>
    </row>
    <row r="37" spans="2:6" s="8" customFormat="1" ht="35" customHeight="1" x14ac:dyDescent="0.25">
      <c r="B37" s="191">
        <v>7751</v>
      </c>
      <c r="C37" s="14"/>
      <c r="D37" s="39" t="s">
        <v>202</v>
      </c>
      <c r="E37" s="191">
        <v>10000</v>
      </c>
      <c r="F37" s="191">
        <v>15393</v>
      </c>
    </row>
    <row r="38" spans="2:6" s="8" customFormat="1" ht="35" customHeight="1" x14ac:dyDescent="0.25">
      <c r="B38" s="191">
        <v>2574356</v>
      </c>
      <c r="C38" s="15"/>
      <c r="D38" s="39" t="s">
        <v>138</v>
      </c>
      <c r="E38" s="191">
        <v>2274000</v>
      </c>
      <c r="F38" s="191">
        <v>2515361</v>
      </c>
    </row>
    <row r="39" spans="2:6" s="8" customFormat="1" ht="35" customHeight="1" x14ac:dyDescent="0.25">
      <c r="B39" s="191">
        <v>3727791</v>
      </c>
      <c r="C39" s="15"/>
      <c r="D39" s="39" t="s">
        <v>126</v>
      </c>
      <c r="E39" s="191">
        <v>2961000</v>
      </c>
      <c r="F39" s="191">
        <v>485156</v>
      </c>
    </row>
    <row r="40" spans="2:6" s="8" customFormat="1" ht="35" customHeight="1" x14ac:dyDescent="0.25">
      <c r="B40" s="191">
        <v>608432</v>
      </c>
      <c r="C40" s="15"/>
      <c r="D40" s="67" t="s">
        <v>122</v>
      </c>
      <c r="E40" s="191" t="s">
        <v>154</v>
      </c>
      <c r="F40" s="191">
        <v>163730</v>
      </c>
    </row>
    <row r="41" spans="2:6" s="8" customFormat="1" ht="35" customHeight="1" x14ac:dyDescent="0.25">
      <c r="B41" s="191">
        <v>1911916</v>
      </c>
      <c r="C41" s="15"/>
      <c r="D41" s="67" t="s">
        <v>201</v>
      </c>
      <c r="E41" s="191">
        <v>857000</v>
      </c>
      <c r="F41" s="191">
        <v>3901087</v>
      </c>
    </row>
    <row r="42" spans="2:6" s="8" customFormat="1" ht="35" customHeight="1" x14ac:dyDescent="0.25">
      <c r="B42" s="191">
        <v>402</v>
      </c>
      <c r="C42" s="15"/>
      <c r="D42" s="67" t="s">
        <v>200</v>
      </c>
      <c r="E42" s="191" t="s">
        <v>154</v>
      </c>
      <c r="F42" s="191">
        <v>2400</v>
      </c>
    </row>
    <row r="43" spans="2:6" s="8" customFormat="1" ht="35" customHeight="1" x14ac:dyDescent="0.25">
      <c r="B43" s="191">
        <v>15869</v>
      </c>
      <c r="C43" s="15"/>
      <c r="D43" s="67" t="s">
        <v>110</v>
      </c>
      <c r="E43" s="191">
        <v>5000</v>
      </c>
      <c r="F43" s="191">
        <v>13189</v>
      </c>
    </row>
    <row r="44" spans="2:6" s="8" customFormat="1" ht="35" customHeight="1" x14ac:dyDescent="0.25">
      <c r="B44" s="191">
        <v>23106</v>
      </c>
      <c r="C44" s="15"/>
      <c r="D44" s="67" t="s">
        <v>199</v>
      </c>
      <c r="E44" s="191">
        <v>53000</v>
      </c>
      <c r="F44" s="191">
        <v>8099</v>
      </c>
    </row>
    <row r="45" spans="2:6" s="8" customFormat="1" ht="35" customHeight="1" x14ac:dyDescent="0.25">
      <c r="B45" s="191">
        <v>2435</v>
      </c>
      <c r="C45" s="15"/>
      <c r="D45" s="67" t="s">
        <v>198</v>
      </c>
      <c r="E45" s="191">
        <v>2000</v>
      </c>
      <c r="F45" s="191">
        <v>612</v>
      </c>
    </row>
    <row r="46" spans="2:6" s="8" customFormat="1" ht="35" customHeight="1" x14ac:dyDescent="0.25">
      <c r="B46" s="191">
        <v>971808</v>
      </c>
      <c r="C46" s="15"/>
      <c r="D46" s="67" t="s">
        <v>197</v>
      </c>
      <c r="E46" s="191">
        <v>1300000</v>
      </c>
      <c r="F46" s="191">
        <v>2369332</v>
      </c>
    </row>
    <row r="47" spans="2:6" s="8" customFormat="1" ht="35" customHeight="1" x14ac:dyDescent="0.25">
      <c r="B47" s="191">
        <v>149</v>
      </c>
      <c r="C47" s="15"/>
      <c r="D47" s="67" t="s">
        <v>98</v>
      </c>
      <c r="E47" s="191" t="s">
        <v>154</v>
      </c>
      <c r="F47" s="191">
        <v>264</v>
      </c>
    </row>
    <row r="48" spans="2:6" s="8" customFormat="1" ht="35" customHeight="1" x14ac:dyDescent="0.25">
      <c r="B48" s="232">
        <f>SUM(B36:B47)</f>
        <v>9844600</v>
      </c>
      <c r="C48" s="62"/>
      <c r="D48" s="64" t="s">
        <v>196</v>
      </c>
      <c r="E48" s="232">
        <f>SUM(E36:E46)</f>
        <v>7462000</v>
      </c>
      <c r="F48" s="232">
        <f>SUM(F36:F47)</f>
        <v>9474771</v>
      </c>
    </row>
    <row r="49" spans="2:6" s="8" customFormat="1" ht="35" customHeight="1" x14ac:dyDescent="0.25">
      <c r="B49" s="198"/>
      <c r="C49" s="69" t="s">
        <v>11</v>
      </c>
      <c r="D49" s="68" t="s">
        <v>195</v>
      </c>
      <c r="E49" s="198"/>
      <c r="F49" s="198"/>
    </row>
    <row r="50" spans="2:6" s="8" customFormat="1" ht="35" customHeight="1" x14ac:dyDescent="0.25">
      <c r="B50" s="191">
        <v>24857459</v>
      </c>
      <c r="C50" s="15"/>
      <c r="D50" s="67" t="s">
        <v>139</v>
      </c>
      <c r="E50" s="191">
        <v>29229000</v>
      </c>
      <c r="F50" s="191">
        <v>27709374</v>
      </c>
    </row>
    <row r="51" spans="2:6" s="8" customFormat="1" ht="35" customHeight="1" x14ac:dyDescent="0.25">
      <c r="B51" s="232">
        <f>SUM(B50:B50)</f>
        <v>24857459</v>
      </c>
      <c r="C51" s="62"/>
      <c r="D51" s="64" t="s">
        <v>194</v>
      </c>
      <c r="E51" s="232">
        <f>SUM(E49:E50)</f>
        <v>29229000</v>
      </c>
      <c r="F51" s="232">
        <f>SUM(F50:F50)</f>
        <v>27709374</v>
      </c>
    </row>
    <row r="52" spans="2:6" s="8" customFormat="1" ht="35" customHeight="1" x14ac:dyDescent="0.25">
      <c r="B52" s="198"/>
      <c r="C52" s="27" t="s">
        <v>12</v>
      </c>
      <c r="D52" s="68" t="s">
        <v>193</v>
      </c>
      <c r="E52" s="198"/>
      <c r="F52" s="198"/>
    </row>
    <row r="53" spans="2:6" s="8" customFormat="1" ht="35" customHeight="1" x14ac:dyDescent="0.25">
      <c r="B53" s="191">
        <v>2699941</v>
      </c>
      <c r="C53" s="15"/>
      <c r="D53" s="67" t="s">
        <v>137</v>
      </c>
      <c r="E53" s="191">
        <v>1353000</v>
      </c>
      <c r="F53" s="191">
        <v>1679122</v>
      </c>
    </row>
    <row r="54" spans="2:6" s="8" customFormat="1" ht="35" customHeight="1" x14ac:dyDescent="0.25">
      <c r="B54" s="191">
        <v>22788</v>
      </c>
      <c r="C54" s="15"/>
      <c r="D54" s="67" t="s">
        <v>127</v>
      </c>
      <c r="E54" s="191">
        <v>8000</v>
      </c>
      <c r="F54" s="191">
        <v>8371</v>
      </c>
    </row>
    <row r="55" spans="2:6" s="8" customFormat="1" ht="35" customHeight="1" x14ac:dyDescent="0.25">
      <c r="B55" s="191" t="s">
        <v>154</v>
      </c>
      <c r="C55" s="15"/>
      <c r="D55" s="67" t="s">
        <v>192</v>
      </c>
      <c r="E55" s="191" t="s">
        <v>154</v>
      </c>
      <c r="F55" s="191">
        <v>39729</v>
      </c>
    </row>
    <row r="56" spans="2:6" s="8" customFormat="1" ht="35" customHeight="1" x14ac:dyDescent="0.25">
      <c r="B56" s="191">
        <v>156849157</v>
      </c>
      <c r="C56" s="15"/>
      <c r="D56" s="67" t="s">
        <v>191</v>
      </c>
      <c r="E56" s="191">
        <v>246760000</v>
      </c>
      <c r="F56" s="191">
        <v>185836439</v>
      </c>
    </row>
    <row r="57" spans="2:6" s="8" customFormat="1" ht="35" customHeight="1" x14ac:dyDescent="0.25">
      <c r="B57" s="191">
        <v>15825</v>
      </c>
      <c r="C57" s="15"/>
      <c r="D57" s="67" t="s">
        <v>100</v>
      </c>
      <c r="E57" s="191">
        <v>3000</v>
      </c>
      <c r="F57" s="191">
        <v>4772</v>
      </c>
    </row>
    <row r="58" spans="2:6" s="8" customFormat="1" ht="35" customHeight="1" x14ac:dyDescent="0.25">
      <c r="B58" s="191">
        <v>402110</v>
      </c>
      <c r="C58" s="15"/>
      <c r="D58" s="67" t="s">
        <v>190</v>
      </c>
      <c r="E58" s="191" t="s">
        <v>154</v>
      </c>
      <c r="F58" s="191" t="s">
        <v>154</v>
      </c>
    </row>
    <row r="59" spans="2:6" s="8" customFormat="1" ht="35" customHeight="1" x14ac:dyDescent="0.25">
      <c r="B59" s="232">
        <f>SUM(B53:B58)</f>
        <v>159989821</v>
      </c>
      <c r="C59" s="62"/>
      <c r="D59" s="64" t="s">
        <v>189</v>
      </c>
      <c r="E59" s="232">
        <f>SUM(E53:E58)</f>
        <v>248124000</v>
      </c>
      <c r="F59" s="232">
        <f>SUM(F53:F58)</f>
        <v>187568433</v>
      </c>
    </row>
    <row r="60" spans="2:6" s="8" customFormat="1" ht="35" customHeight="1" x14ac:dyDescent="0.25">
      <c r="B60" s="198"/>
      <c r="C60" s="27" t="s">
        <v>16</v>
      </c>
      <c r="D60" s="68" t="s">
        <v>188</v>
      </c>
      <c r="E60" s="198"/>
      <c r="F60" s="198"/>
    </row>
    <row r="61" spans="2:6" s="8" customFormat="1" ht="35" customHeight="1" x14ac:dyDescent="0.25">
      <c r="B61" s="191">
        <v>64169610</v>
      </c>
      <c r="C61" s="15"/>
      <c r="D61" s="67" t="s">
        <v>187</v>
      </c>
      <c r="E61" s="191">
        <v>63823000</v>
      </c>
      <c r="F61" s="191">
        <v>69929842</v>
      </c>
    </row>
    <row r="62" spans="2:6" s="8" customFormat="1" ht="35" customHeight="1" x14ac:dyDescent="0.25">
      <c r="B62" s="191">
        <v>43986144</v>
      </c>
      <c r="C62" s="15"/>
      <c r="D62" s="67" t="s">
        <v>186</v>
      </c>
      <c r="E62" s="191">
        <v>35360000</v>
      </c>
      <c r="F62" s="191">
        <v>51908513</v>
      </c>
    </row>
    <row r="63" spans="2:6" s="8" customFormat="1" ht="35" customHeight="1" x14ac:dyDescent="0.25">
      <c r="B63" s="191">
        <v>41799</v>
      </c>
      <c r="C63" s="15"/>
      <c r="D63" s="67" t="s">
        <v>185</v>
      </c>
      <c r="E63" s="191">
        <v>8000</v>
      </c>
      <c r="F63" s="191">
        <v>163453</v>
      </c>
    </row>
    <row r="64" spans="2:6" s="8" customFormat="1" ht="35" customHeight="1" x14ac:dyDescent="0.25">
      <c r="B64" s="191">
        <v>15243996</v>
      </c>
      <c r="C64" s="15"/>
      <c r="D64" s="67" t="s">
        <v>184</v>
      </c>
      <c r="E64" s="191">
        <v>13362000</v>
      </c>
      <c r="F64" s="191">
        <v>17750388</v>
      </c>
    </row>
    <row r="65" spans="2:6" s="8" customFormat="1" ht="35" customHeight="1" x14ac:dyDescent="0.25">
      <c r="B65" s="191">
        <v>14724531</v>
      </c>
      <c r="C65" s="15"/>
      <c r="D65" s="67" t="s">
        <v>131</v>
      </c>
      <c r="E65" s="191">
        <v>15086000</v>
      </c>
      <c r="F65" s="191">
        <v>14722147</v>
      </c>
    </row>
    <row r="66" spans="2:6" s="8" customFormat="1" ht="35" customHeight="1" x14ac:dyDescent="0.25">
      <c r="B66" s="191">
        <v>1355022</v>
      </c>
      <c r="C66" s="15"/>
      <c r="D66" s="67" t="s">
        <v>106</v>
      </c>
      <c r="E66" s="191">
        <v>1086000</v>
      </c>
      <c r="F66" s="191">
        <v>911863</v>
      </c>
    </row>
    <row r="67" spans="2:6" s="8" customFormat="1" ht="35" customHeight="1" x14ac:dyDescent="0.25">
      <c r="B67" s="191">
        <v>50459377</v>
      </c>
      <c r="C67" s="15"/>
      <c r="D67" s="67" t="s">
        <v>183</v>
      </c>
      <c r="E67" s="191">
        <v>66223000</v>
      </c>
      <c r="F67" s="191">
        <v>47299957</v>
      </c>
    </row>
    <row r="68" spans="2:6" s="8" customFormat="1" ht="35" customHeight="1" x14ac:dyDescent="0.25">
      <c r="B68" s="232">
        <f>SUM(B61:B67)</f>
        <v>189980479</v>
      </c>
      <c r="C68" s="62"/>
      <c r="D68" s="64" t="s">
        <v>182</v>
      </c>
      <c r="E68" s="232">
        <f>SUM(E61:E67)</f>
        <v>194948000</v>
      </c>
      <c r="F68" s="232">
        <f>SUM(F61:F67)</f>
        <v>202686163</v>
      </c>
    </row>
    <row r="69" spans="2:6" ht="35" customHeight="1" x14ac:dyDescent="0.8">
      <c r="B69" s="198"/>
      <c r="C69" s="27" t="s">
        <v>43</v>
      </c>
      <c r="D69" s="68" t="s">
        <v>180</v>
      </c>
      <c r="E69" s="198"/>
      <c r="F69" s="198"/>
    </row>
    <row r="70" spans="2:6" ht="35" customHeight="1" x14ac:dyDescent="0.8">
      <c r="B70" s="191">
        <v>661896</v>
      </c>
      <c r="C70" s="15"/>
      <c r="D70" s="67" t="s">
        <v>144</v>
      </c>
      <c r="E70" s="191">
        <v>569000</v>
      </c>
      <c r="F70" s="191">
        <v>572001</v>
      </c>
    </row>
    <row r="71" spans="2:6" ht="35" customHeight="1" x14ac:dyDescent="0.8">
      <c r="B71" s="191">
        <v>345</v>
      </c>
      <c r="C71" s="15"/>
      <c r="D71" s="67" t="s">
        <v>179</v>
      </c>
      <c r="E71" s="191" t="s">
        <v>154</v>
      </c>
      <c r="F71" s="191">
        <v>5593</v>
      </c>
    </row>
    <row r="72" spans="2:6" ht="35" customHeight="1" x14ac:dyDescent="0.8">
      <c r="B72" s="191">
        <v>693225</v>
      </c>
      <c r="C72" s="15"/>
      <c r="D72" s="67" t="s">
        <v>178</v>
      </c>
      <c r="E72" s="191">
        <v>407000</v>
      </c>
      <c r="F72" s="191">
        <v>517919</v>
      </c>
    </row>
    <row r="73" spans="2:6" ht="35" customHeight="1" x14ac:dyDescent="0.8">
      <c r="B73" s="191">
        <v>444060</v>
      </c>
      <c r="C73" s="15"/>
      <c r="D73" s="67" t="s">
        <v>123</v>
      </c>
      <c r="E73" s="191">
        <v>500000</v>
      </c>
      <c r="F73" s="191">
        <v>1197136</v>
      </c>
    </row>
    <row r="74" spans="2:6" ht="35" customHeight="1" x14ac:dyDescent="0.8">
      <c r="B74" s="191">
        <v>612597</v>
      </c>
      <c r="C74" s="15"/>
      <c r="D74" s="67" t="s">
        <v>116</v>
      </c>
      <c r="E74" s="191">
        <v>238000</v>
      </c>
      <c r="F74" s="191">
        <v>289456</v>
      </c>
    </row>
    <row r="75" spans="2:6" ht="35" customHeight="1" x14ac:dyDescent="0.8">
      <c r="B75" s="191" t="s">
        <v>154</v>
      </c>
      <c r="C75" s="15"/>
      <c r="D75" s="67" t="s">
        <v>177</v>
      </c>
      <c r="E75" s="191" t="s">
        <v>154</v>
      </c>
      <c r="F75" s="191">
        <v>5326</v>
      </c>
    </row>
    <row r="76" spans="2:6" ht="35" customHeight="1" x14ac:dyDescent="0.8">
      <c r="B76" s="191">
        <v>242377</v>
      </c>
      <c r="C76" s="15"/>
      <c r="D76" s="67" t="s">
        <v>112</v>
      </c>
      <c r="E76" s="191">
        <v>258000</v>
      </c>
      <c r="F76" s="191">
        <v>218513</v>
      </c>
    </row>
    <row r="77" spans="2:6" ht="35" customHeight="1" x14ac:dyDescent="0.8">
      <c r="B77" s="191">
        <v>765818</v>
      </c>
      <c r="C77" s="15"/>
      <c r="D77" s="67" t="s">
        <v>103</v>
      </c>
      <c r="E77" s="191">
        <v>410000</v>
      </c>
      <c r="F77" s="191">
        <v>171183</v>
      </c>
    </row>
    <row r="78" spans="2:6" ht="35" customHeight="1" x14ac:dyDescent="0.8">
      <c r="B78" s="232">
        <f>SUM(B70:B77)</f>
        <v>3420318</v>
      </c>
      <c r="C78" s="62"/>
      <c r="D78" s="64" t="s">
        <v>176</v>
      </c>
      <c r="E78" s="232">
        <f>SUM(E70:E77)</f>
        <v>2382000</v>
      </c>
      <c r="F78" s="232">
        <f>SUM(F70:F77)</f>
        <v>2977127</v>
      </c>
    </row>
    <row r="79" spans="2:6" ht="35" customHeight="1" x14ac:dyDescent="0.8">
      <c r="B79" s="198"/>
      <c r="C79" s="27" t="s">
        <v>17</v>
      </c>
      <c r="D79" s="68" t="s">
        <v>175</v>
      </c>
      <c r="E79" s="198"/>
      <c r="F79" s="198"/>
    </row>
    <row r="80" spans="2:6" ht="35" customHeight="1" x14ac:dyDescent="0.8">
      <c r="B80" s="191">
        <v>10105020</v>
      </c>
      <c r="C80" s="15"/>
      <c r="D80" s="67" t="s">
        <v>174</v>
      </c>
      <c r="E80" s="191">
        <v>6701000</v>
      </c>
      <c r="F80" s="191">
        <v>16514278</v>
      </c>
    </row>
    <row r="81" spans="2:6" ht="35" customHeight="1" x14ac:dyDescent="0.8">
      <c r="B81" s="191">
        <v>34573826</v>
      </c>
      <c r="C81" s="15"/>
      <c r="D81" s="67" t="s">
        <v>90</v>
      </c>
      <c r="E81" s="191" t="s">
        <v>154</v>
      </c>
      <c r="F81" s="191">
        <v>2402881</v>
      </c>
    </row>
    <row r="82" spans="2:6" ht="35" customHeight="1" x14ac:dyDescent="0.8">
      <c r="B82" s="232">
        <f>SUM(B80:B81)</f>
        <v>44678846</v>
      </c>
      <c r="C82" s="62"/>
      <c r="D82" s="64" t="s">
        <v>173</v>
      </c>
      <c r="E82" s="232">
        <f>SUM(E80:E80)</f>
        <v>6701000</v>
      </c>
      <c r="F82" s="232">
        <f>SUM(F80:F81)</f>
        <v>18917159</v>
      </c>
    </row>
    <row r="83" spans="2:6" ht="35" customHeight="1" x14ac:dyDescent="0.8">
      <c r="B83" s="198"/>
      <c r="C83" s="69" t="s">
        <v>19</v>
      </c>
      <c r="D83" s="68" t="s">
        <v>172</v>
      </c>
      <c r="E83" s="198"/>
      <c r="F83" s="198"/>
    </row>
    <row r="84" spans="2:6" ht="35" customHeight="1" x14ac:dyDescent="0.8">
      <c r="B84" s="191">
        <v>8558001</v>
      </c>
      <c r="C84" s="15"/>
      <c r="D84" s="67" t="s">
        <v>171</v>
      </c>
      <c r="E84" s="191">
        <v>5818000</v>
      </c>
      <c r="F84" s="191">
        <v>6936694</v>
      </c>
    </row>
    <row r="85" spans="2:6" ht="35" customHeight="1" x14ac:dyDescent="0.8">
      <c r="B85" s="232">
        <f>SUM(B84:B84)</f>
        <v>8558001</v>
      </c>
      <c r="C85" s="62"/>
      <c r="D85" s="64" t="s">
        <v>170</v>
      </c>
      <c r="E85" s="232">
        <f>SUM(E84:E84)</f>
        <v>5818000</v>
      </c>
      <c r="F85" s="232">
        <f>SUM(F84:F84)</f>
        <v>6936694</v>
      </c>
    </row>
    <row r="86" spans="2:6" ht="35" customHeight="1" x14ac:dyDescent="0.8">
      <c r="B86" s="234"/>
      <c r="C86" s="14" t="s">
        <v>20</v>
      </c>
      <c r="D86" s="70" t="s">
        <v>169</v>
      </c>
      <c r="E86" s="191"/>
      <c r="F86" s="191"/>
    </row>
    <row r="87" spans="2:6" ht="35" customHeight="1" x14ac:dyDescent="0.8">
      <c r="B87" s="191">
        <v>5594</v>
      </c>
      <c r="C87" s="14"/>
      <c r="D87" s="67" t="s">
        <v>168</v>
      </c>
      <c r="E87" s="191" t="s">
        <v>154</v>
      </c>
      <c r="F87" s="191">
        <v>930689</v>
      </c>
    </row>
    <row r="88" spans="2:6" ht="35" customHeight="1" x14ac:dyDescent="0.8">
      <c r="B88" s="232">
        <f>SUM(B87)</f>
        <v>5594</v>
      </c>
      <c r="C88" s="65"/>
      <c r="D88" s="66" t="s">
        <v>167</v>
      </c>
      <c r="E88" s="232"/>
      <c r="F88" s="232">
        <f>SUM(F87)</f>
        <v>930689</v>
      </c>
    </row>
    <row r="89" spans="2:6" ht="35" customHeight="1" x14ac:dyDescent="0.8">
      <c r="B89" s="191"/>
      <c r="C89" s="14" t="s">
        <v>22</v>
      </c>
      <c r="D89" s="70" t="s">
        <v>166</v>
      </c>
      <c r="E89" s="191"/>
      <c r="F89" s="191"/>
    </row>
    <row r="90" spans="2:6" ht="35" customHeight="1" x14ac:dyDescent="0.8">
      <c r="B90" s="191">
        <v>16025574</v>
      </c>
      <c r="C90" s="14"/>
      <c r="D90" s="67" t="s">
        <v>165</v>
      </c>
      <c r="E90" s="191">
        <v>20508000</v>
      </c>
      <c r="F90" s="191">
        <v>10197383</v>
      </c>
    </row>
    <row r="91" spans="2:6" ht="35" customHeight="1" x14ac:dyDescent="0.8">
      <c r="B91" s="191">
        <v>30367</v>
      </c>
      <c r="C91" s="14"/>
      <c r="D91" s="67" t="s">
        <v>164</v>
      </c>
      <c r="E91" s="191">
        <v>264000</v>
      </c>
      <c r="F91" s="191">
        <v>5541</v>
      </c>
    </row>
    <row r="92" spans="2:6" ht="35" customHeight="1" x14ac:dyDescent="0.8">
      <c r="B92" s="191">
        <v>55991996</v>
      </c>
      <c r="C92" s="14"/>
      <c r="D92" s="67" t="s">
        <v>163</v>
      </c>
      <c r="E92" s="191">
        <v>108982000</v>
      </c>
      <c r="F92" s="191">
        <v>28107882</v>
      </c>
    </row>
    <row r="93" spans="2:6" ht="35" customHeight="1" x14ac:dyDescent="0.8">
      <c r="B93" s="191">
        <v>27532907</v>
      </c>
      <c r="C93" s="14"/>
      <c r="D93" s="67" t="s">
        <v>97</v>
      </c>
      <c r="E93" s="191">
        <v>51976000</v>
      </c>
      <c r="F93" s="191">
        <v>56616501</v>
      </c>
    </row>
    <row r="94" spans="2:6" ht="35" customHeight="1" x14ac:dyDescent="0.8">
      <c r="B94" s="232">
        <f>SUM(B90:B93)</f>
        <v>99580844</v>
      </c>
      <c r="C94" s="62"/>
      <c r="D94" s="64" t="s">
        <v>162</v>
      </c>
      <c r="E94" s="232">
        <f>SUM(E90:E93)</f>
        <v>181730000</v>
      </c>
      <c r="F94" s="232">
        <f>SUM(F90:F93)</f>
        <v>94927307</v>
      </c>
    </row>
    <row r="95" spans="2:6" ht="35" customHeight="1" x14ac:dyDescent="0.8">
      <c r="B95" s="198"/>
      <c r="C95" s="27" t="s">
        <v>23</v>
      </c>
      <c r="D95" s="68" t="s">
        <v>161</v>
      </c>
      <c r="E95" s="198"/>
      <c r="F95" s="198"/>
    </row>
    <row r="96" spans="2:6" ht="35" customHeight="1" x14ac:dyDescent="0.8">
      <c r="B96" s="191">
        <v>33833532</v>
      </c>
      <c r="C96" s="15"/>
      <c r="D96" s="67" t="s">
        <v>143</v>
      </c>
      <c r="E96" s="191">
        <v>42764000</v>
      </c>
      <c r="F96" s="191">
        <v>13726465</v>
      </c>
    </row>
    <row r="97" spans="2:6" ht="35" customHeight="1" x14ac:dyDescent="0.8">
      <c r="B97" s="191">
        <v>45197</v>
      </c>
      <c r="C97" s="15"/>
      <c r="D97" s="67" t="s">
        <v>118</v>
      </c>
      <c r="E97" s="191">
        <v>42000</v>
      </c>
      <c r="F97" s="191">
        <v>90179</v>
      </c>
    </row>
    <row r="98" spans="2:6" ht="35" customHeight="1" x14ac:dyDescent="0.8">
      <c r="B98" s="191">
        <v>12021574</v>
      </c>
      <c r="C98" s="15"/>
      <c r="D98" s="67" t="s">
        <v>111</v>
      </c>
      <c r="E98" s="191">
        <v>11788000</v>
      </c>
      <c r="F98" s="191">
        <v>11239223</v>
      </c>
    </row>
    <row r="99" spans="2:6" ht="35" customHeight="1" x14ac:dyDescent="0.8">
      <c r="B99" s="191">
        <v>629938</v>
      </c>
      <c r="C99" s="15"/>
      <c r="D99" s="67" t="s">
        <v>101</v>
      </c>
      <c r="E99" s="191">
        <v>168000</v>
      </c>
      <c r="F99" s="191">
        <v>1472035</v>
      </c>
    </row>
    <row r="100" spans="2:6" ht="35" customHeight="1" x14ac:dyDescent="0.8">
      <c r="B100" s="191">
        <v>103630</v>
      </c>
      <c r="C100" s="15"/>
      <c r="D100" s="67" t="s">
        <v>95</v>
      </c>
      <c r="E100" s="191" t="s">
        <v>154</v>
      </c>
      <c r="F100" s="191">
        <v>152516</v>
      </c>
    </row>
    <row r="101" spans="2:6" ht="35" customHeight="1" x14ac:dyDescent="0.8">
      <c r="B101" s="191"/>
      <c r="C101" s="15"/>
      <c r="D101" s="67" t="s">
        <v>94</v>
      </c>
      <c r="E101" s="191" t="s">
        <v>154</v>
      </c>
      <c r="F101" s="191">
        <v>23191607</v>
      </c>
    </row>
    <row r="102" spans="2:6" ht="35" customHeight="1" x14ac:dyDescent="0.8">
      <c r="B102" s="232">
        <f>SUM(B96:B100)</f>
        <v>46633871</v>
      </c>
      <c r="C102" s="62"/>
      <c r="D102" s="64" t="s">
        <v>160</v>
      </c>
      <c r="E102" s="232">
        <f>SUM(E96:E99)</f>
        <v>54762000</v>
      </c>
      <c r="F102" s="232">
        <f>SUM(F96:F101)</f>
        <v>49872025</v>
      </c>
    </row>
    <row r="103" spans="2:6" ht="35" customHeight="1" x14ac:dyDescent="0.8">
      <c r="B103" s="198"/>
      <c r="C103" s="27" t="s">
        <v>24</v>
      </c>
      <c r="D103" s="68" t="s">
        <v>159</v>
      </c>
      <c r="E103" s="198"/>
      <c r="F103" s="198"/>
    </row>
    <row r="104" spans="2:6" ht="35" customHeight="1" x14ac:dyDescent="0.8">
      <c r="B104" s="191"/>
      <c r="C104" s="15"/>
      <c r="D104" s="67" t="s">
        <v>89</v>
      </c>
      <c r="E104" s="191"/>
      <c r="F104" s="191"/>
    </row>
    <row r="105" spans="2:6" ht="35" customHeight="1" x14ac:dyDescent="0.8">
      <c r="B105" s="191">
        <v>477881980</v>
      </c>
      <c r="C105" s="15"/>
      <c r="D105" s="67" t="s">
        <v>158</v>
      </c>
      <c r="E105" s="191">
        <v>534079000</v>
      </c>
      <c r="F105" s="191">
        <v>341065214</v>
      </c>
    </row>
    <row r="106" spans="2:6" ht="35" customHeight="1" x14ac:dyDescent="0.8">
      <c r="B106" s="191" t="s">
        <v>154</v>
      </c>
      <c r="C106" s="15"/>
      <c r="D106" s="67" t="s">
        <v>157</v>
      </c>
      <c r="E106" s="191" t="s">
        <v>154</v>
      </c>
      <c r="F106" s="191">
        <v>663496</v>
      </c>
    </row>
    <row r="107" spans="2:6" ht="35" customHeight="1" x14ac:dyDescent="0.8">
      <c r="B107" s="191">
        <v>8676595</v>
      </c>
      <c r="C107" s="15"/>
      <c r="D107" s="67" t="s">
        <v>156</v>
      </c>
      <c r="E107" s="191" t="s">
        <v>154</v>
      </c>
      <c r="F107" s="191">
        <v>23272442</v>
      </c>
    </row>
    <row r="108" spans="2:6" ht="35" customHeight="1" x14ac:dyDescent="0.8">
      <c r="B108" s="233">
        <f>SUM(B105:B107)</f>
        <v>486558575</v>
      </c>
      <c r="C108" s="62"/>
      <c r="D108" s="63" t="s">
        <v>155</v>
      </c>
      <c r="E108" s="232">
        <f>SUM(E104:E106)</f>
        <v>534079000</v>
      </c>
      <c r="F108" s="233">
        <f>SUM(F105:F107)</f>
        <v>365001152</v>
      </c>
    </row>
    <row r="109" spans="2:6" ht="35" customHeight="1" x14ac:dyDescent="0.8">
      <c r="B109" s="203" t="s">
        <v>154</v>
      </c>
      <c r="C109" s="235"/>
      <c r="D109" s="236" t="s">
        <v>83</v>
      </c>
      <c r="E109" s="237">
        <v>64747000</v>
      </c>
      <c r="F109" s="203" t="s">
        <v>154</v>
      </c>
    </row>
    <row r="110" spans="2:6" ht="35" customHeight="1" x14ac:dyDescent="0.8">
      <c r="B110" s="232">
        <f>SUM(B21+B34+B48+B51+B59+B68+B78+B82+B85+B94+B102+B108+B24+B88)</f>
        <v>1983711249</v>
      </c>
      <c r="C110" s="62"/>
      <c r="D110" s="64" t="s">
        <v>81</v>
      </c>
      <c r="E110" s="232">
        <f>SUM(E21+E34+E48+E51+E59+E68+E78+E82+E85+E94+E102+E108+E24+E109)</f>
        <v>2380000000</v>
      </c>
      <c r="F110" s="232">
        <f>SUM(F21+F34+F48+F51+F59+F68+F78+F82+F85+F94+F102+F108+F24+F88)</f>
        <v>1865078023</v>
      </c>
    </row>
    <row r="111" spans="2:6" ht="15" customHeight="1" x14ac:dyDescent="0.8">
      <c r="B111" s="343"/>
      <c r="C111" s="343"/>
      <c r="D111" s="343"/>
      <c r="E111" s="343"/>
      <c r="F111" s="343"/>
    </row>
    <row r="112" spans="2:6" s="8" customFormat="1" ht="16.5" customHeight="1" x14ac:dyDescent="0.25">
      <c r="C112" s="2"/>
      <c r="D112" s="33"/>
      <c r="E112" s="2"/>
      <c r="F112" s="2"/>
    </row>
    <row r="125" ht="19.5" customHeight="1" x14ac:dyDescent="0.8"/>
    <row r="126" ht="18.75" customHeight="1" x14ac:dyDescent="0.8"/>
    <row r="127" ht="19.5" customHeight="1" x14ac:dyDescent="0.8"/>
    <row r="128" ht="19.5" customHeight="1" x14ac:dyDescent="0.8"/>
    <row r="129" ht="20.25" customHeight="1" x14ac:dyDescent="0.8"/>
    <row r="130" ht="19.5" customHeight="1" x14ac:dyDescent="0.8"/>
    <row r="131" ht="19.5" customHeight="1" x14ac:dyDescent="0.8"/>
    <row r="132" ht="19.5" customHeight="1" x14ac:dyDescent="0.8"/>
    <row r="133" ht="19.5" customHeight="1" x14ac:dyDescent="0.8"/>
    <row r="134" ht="20.25" customHeight="1" x14ac:dyDescent="0.8"/>
    <row r="135" ht="20.25" customHeight="1" x14ac:dyDescent="0.8"/>
    <row r="136" ht="20.25" customHeight="1" x14ac:dyDescent="0.8"/>
  </sheetData>
  <mergeCells count="5">
    <mergeCell ref="B111:F111"/>
    <mergeCell ref="H5:I5"/>
    <mergeCell ref="B2:E2"/>
    <mergeCell ref="B3:E3"/>
    <mergeCell ref="C5:D6"/>
  </mergeCells>
  <hyperlinks>
    <hyperlink ref="H5:I5" location="البيانات!A1" display="العودة إلى صفحة البيانات" xr:uid="{6E726A5B-8C8F-4DA0-BB3C-A59A44B080F1}"/>
  </hyperlinks>
  <printOptions horizontalCentered="1" gridLinesSet="0"/>
  <pageMargins left="0" right="0.35433070866141736" top="0.19685039370078741" bottom="0.39370078740157483" header="0.51181102362204722" footer="0.51181102362204722"/>
  <pageSetup paperSize="9" orientation="portrait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FE9C-CF17-4DFA-A5BF-D9AEA12E8F9F}">
  <dimension ref="B1:H44"/>
  <sheetViews>
    <sheetView showGridLines="0" rightToLeft="1" zoomScale="90" zoomScaleNormal="90" workbookViewId="0">
      <selection activeCell="D6" sqref="D6"/>
    </sheetView>
  </sheetViews>
  <sheetFormatPr defaultColWidth="9.1796875" defaultRowHeight="20.5" x14ac:dyDescent="0.8"/>
  <cols>
    <col min="1" max="1" width="9.1796875" style="7"/>
    <col min="2" max="2" width="21.26953125" style="7" customWidth="1"/>
    <col min="3" max="3" width="42.453125" style="7" bestFit="1" customWidth="1"/>
    <col min="4" max="4" width="20.08984375" style="7" customWidth="1"/>
    <col min="5" max="5" width="13.7265625" style="7" customWidth="1"/>
    <col min="6" max="7" width="9.1796875" style="7"/>
    <col min="8" max="8" width="13.7265625" style="7" customWidth="1"/>
    <col min="9" max="16384" width="9.1796875" style="7"/>
  </cols>
  <sheetData>
    <row r="1" spans="2:8" s="8" customFormat="1" ht="17.25" customHeight="1" x14ac:dyDescent="0.25">
      <c r="B1" s="231" t="s">
        <v>255</v>
      </c>
      <c r="C1" s="231"/>
      <c r="D1" s="231"/>
      <c r="E1" s="231"/>
    </row>
    <row r="2" spans="2:8" s="8" customFormat="1" ht="19.5" customHeight="1" x14ac:dyDescent="0.25">
      <c r="B2" s="344" t="s">
        <v>254</v>
      </c>
      <c r="C2" s="344"/>
      <c r="D2" s="344"/>
      <c r="E2" s="344"/>
    </row>
    <row r="3" spans="2:8" s="8" customFormat="1" ht="19.5" customHeight="1" x14ac:dyDescent="0.25">
      <c r="B3" s="344" t="s">
        <v>253</v>
      </c>
      <c r="C3" s="344"/>
      <c r="D3" s="344"/>
      <c r="E3" s="344"/>
    </row>
    <row r="4" spans="2:8" s="8" customFormat="1" ht="14.25" customHeight="1" x14ac:dyDescent="0.25">
      <c r="B4" s="2"/>
      <c r="C4" s="2"/>
      <c r="D4" s="2"/>
      <c r="E4" s="49" t="s">
        <v>120</v>
      </c>
    </row>
    <row r="5" spans="2:8" s="8" customFormat="1" ht="35" customHeight="1" x14ac:dyDescent="0.25">
      <c r="B5" s="46" t="s">
        <v>661</v>
      </c>
      <c r="C5" s="341" t="s">
        <v>3</v>
      </c>
      <c r="D5" s="345" t="s">
        <v>76</v>
      </c>
      <c r="E5" s="346"/>
      <c r="G5" s="330" t="s">
        <v>593</v>
      </c>
      <c r="H5" s="330"/>
    </row>
    <row r="6" spans="2:8" s="8" customFormat="1" ht="35" customHeight="1" x14ac:dyDescent="0.25">
      <c r="B6" s="47" t="s">
        <v>662</v>
      </c>
      <c r="C6" s="342"/>
      <c r="D6" s="190" t="s">
        <v>4</v>
      </c>
      <c r="E6" s="190" t="s">
        <v>181</v>
      </c>
    </row>
    <row r="7" spans="2:8" ht="35" customHeight="1" x14ac:dyDescent="0.8">
      <c r="B7" s="238"/>
      <c r="C7" s="71" t="s">
        <v>252</v>
      </c>
      <c r="D7" s="239"/>
      <c r="E7" s="203"/>
    </row>
    <row r="8" spans="2:8" s="8" customFormat="1" ht="35" customHeight="1" x14ac:dyDescent="0.25">
      <c r="B8" s="191">
        <v>448018343</v>
      </c>
      <c r="C8" s="40" t="s">
        <v>594</v>
      </c>
      <c r="D8" s="194">
        <v>500000000</v>
      </c>
      <c r="E8" s="191">
        <v>451697975</v>
      </c>
    </row>
    <row r="9" spans="2:8" s="8" customFormat="1" ht="35" customHeight="1" x14ac:dyDescent="0.25">
      <c r="B9" s="191">
        <v>156000288</v>
      </c>
      <c r="C9" s="40" t="s">
        <v>251</v>
      </c>
      <c r="D9" s="194">
        <v>245000000</v>
      </c>
      <c r="E9" s="191">
        <v>185170501</v>
      </c>
    </row>
    <row r="10" spans="2:8" s="8" customFormat="1" ht="35" customHeight="1" x14ac:dyDescent="0.25">
      <c r="B10" s="191">
        <v>27553788</v>
      </c>
      <c r="C10" s="40" t="s">
        <v>250</v>
      </c>
      <c r="D10" s="194">
        <v>26000000</v>
      </c>
      <c r="E10" s="191">
        <v>30526707</v>
      </c>
    </row>
    <row r="11" spans="2:8" s="8" customFormat="1" ht="35" customHeight="1" x14ac:dyDescent="0.25">
      <c r="B11" s="191">
        <v>39520489</v>
      </c>
      <c r="C11" s="40" t="s">
        <v>249</v>
      </c>
      <c r="D11" s="194">
        <v>30000000</v>
      </c>
      <c r="E11" s="191">
        <v>45715051</v>
      </c>
    </row>
    <row r="12" spans="2:8" s="8" customFormat="1" ht="35" customHeight="1" x14ac:dyDescent="0.25">
      <c r="B12" s="191">
        <v>10258673</v>
      </c>
      <c r="C12" s="40" t="s">
        <v>248</v>
      </c>
      <c r="D12" s="194">
        <v>15000000</v>
      </c>
      <c r="E12" s="191">
        <v>11752719</v>
      </c>
    </row>
    <row r="13" spans="2:8" s="8" customFormat="1" ht="35" customHeight="1" x14ac:dyDescent="0.25">
      <c r="B13" s="191">
        <v>50417137</v>
      </c>
      <c r="C13" s="40" t="s">
        <v>247</v>
      </c>
      <c r="D13" s="194">
        <v>60000000</v>
      </c>
      <c r="E13" s="191">
        <v>54648556</v>
      </c>
    </row>
    <row r="14" spans="2:8" s="8" customFormat="1" ht="35" customHeight="1" x14ac:dyDescent="0.25">
      <c r="B14" s="191">
        <v>27948691</v>
      </c>
      <c r="C14" s="40" t="s">
        <v>246</v>
      </c>
      <c r="D14" s="194">
        <v>25000000</v>
      </c>
      <c r="E14" s="191">
        <v>29042531</v>
      </c>
    </row>
    <row r="15" spans="2:8" s="8" customFormat="1" ht="35" customHeight="1" x14ac:dyDescent="0.25">
      <c r="B15" s="191">
        <v>17998473</v>
      </c>
      <c r="C15" s="40" t="s">
        <v>245</v>
      </c>
      <c r="D15" s="194">
        <v>27000000</v>
      </c>
      <c r="E15" s="191">
        <v>12901263</v>
      </c>
    </row>
    <row r="16" spans="2:8" s="8" customFormat="1" ht="35" customHeight="1" x14ac:dyDescent="0.25">
      <c r="B16" s="191">
        <v>25970269</v>
      </c>
      <c r="C16" s="40" t="s">
        <v>244</v>
      </c>
      <c r="D16" s="194">
        <v>26000000</v>
      </c>
      <c r="E16" s="191">
        <v>25221248</v>
      </c>
    </row>
    <row r="17" spans="2:5" s="8" customFormat="1" ht="35" customHeight="1" x14ac:dyDescent="0.25">
      <c r="B17" s="191" t="s">
        <v>243</v>
      </c>
      <c r="C17" s="40" t="s">
        <v>242</v>
      </c>
      <c r="D17" s="194">
        <v>50000000</v>
      </c>
      <c r="E17" s="191">
        <v>17062922</v>
      </c>
    </row>
    <row r="18" spans="2:5" s="8" customFormat="1" ht="35" customHeight="1" x14ac:dyDescent="0.25">
      <c r="B18" s="191">
        <v>279189562</v>
      </c>
      <c r="C18" s="40" t="s">
        <v>241</v>
      </c>
      <c r="D18" s="194">
        <v>330000000</v>
      </c>
      <c r="E18" s="191">
        <v>235358753</v>
      </c>
    </row>
    <row r="19" spans="2:5" s="8" customFormat="1" ht="35" customHeight="1" x14ac:dyDescent="0.25">
      <c r="B19" s="232">
        <f>SUM(B7:B18)</f>
        <v>1082875713</v>
      </c>
      <c r="C19" s="73" t="s">
        <v>240</v>
      </c>
      <c r="D19" s="240">
        <f>SUM(D7:D18)</f>
        <v>1334000000</v>
      </c>
      <c r="E19" s="232">
        <f>SUM(E7:E18)</f>
        <v>1099098226</v>
      </c>
    </row>
    <row r="20" spans="2:5" s="8" customFormat="1" ht="35" customHeight="1" x14ac:dyDescent="0.25">
      <c r="B20" s="198"/>
      <c r="C20" s="153" t="s">
        <v>239</v>
      </c>
      <c r="D20" s="241"/>
      <c r="E20" s="198"/>
    </row>
    <row r="21" spans="2:5" s="8" customFormat="1" ht="35" customHeight="1" x14ac:dyDescent="0.25">
      <c r="B21" s="191">
        <v>62826076</v>
      </c>
      <c r="C21" s="99" t="s">
        <v>238</v>
      </c>
      <c r="D21" s="194">
        <v>77000000</v>
      </c>
      <c r="E21" s="191">
        <v>61345134</v>
      </c>
    </row>
    <row r="22" spans="2:5" s="8" customFormat="1" ht="35" customHeight="1" x14ac:dyDescent="0.25">
      <c r="B22" s="191">
        <v>315607</v>
      </c>
      <c r="C22" s="99" t="s">
        <v>237</v>
      </c>
      <c r="D22" s="194">
        <v>515000</v>
      </c>
      <c r="E22" s="191">
        <v>375462</v>
      </c>
    </row>
    <row r="23" spans="2:5" s="8" customFormat="1" ht="35" customHeight="1" x14ac:dyDescent="0.25">
      <c r="B23" s="191">
        <v>23436243</v>
      </c>
      <c r="C23" s="99" t="s">
        <v>236</v>
      </c>
      <c r="D23" s="194">
        <v>43000000</v>
      </c>
      <c r="E23" s="191">
        <v>51245150</v>
      </c>
    </row>
    <row r="24" spans="2:5" s="8" customFormat="1" ht="35" customHeight="1" x14ac:dyDescent="0.25">
      <c r="B24" s="191">
        <v>333369</v>
      </c>
      <c r="C24" s="99" t="s">
        <v>235</v>
      </c>
      <c r="D24" s="194">
        <v>354000</v>
      </c>
      <c r="E24" s="191">
        <v>657769</v>
      </c>
    </row>
    <row r="25" spans="2:5" s="8" customFormat="1" ht="35" customHeight="1" x14ac:dyDescent="0.25">
      <c r="B25" s="191">
        <v>47989366</v>
      </c>
      <c r="C25" s="40" t="s">
        <v>234</v>
      </c>
      <c r="D25" s="194">
        <v>47000000</v>
      </c>
      <c r="E25" s="191">
        <v>4185284</v>
      </c>
    </row>
    <row r="26" spans="2:5" s="8" customFormat="1" ht="35" customHeight="1" x14ac:dyDescent="0.25">
      <c r="B26" s="191">
        <v>8002630</v>
      </c>
      <c r="C26" s="40" t="s">
        <v>233</v>
      </c>
      <c r="D26" s="194">
        <v>13000000</v>
      </c>
      <c r="E26" s="191">
        <v>6809267</v>
      </c>
    </row>
    <row r="27" spans="2:5" s="8" customFormat="1" ht="35" customHeight="1" x14ac:dyDescent="0.25">
      <c r="B27" s="191">
        <v>11627947</v>
      </c>
      <c r="C27" s="99" t="s">
        <v>232</v>
      </c>
      <c r="D27" s="194">
        <v>13000000</v>
      </c>
      <c r="E27" s="191">
        <v>14408362</v>
      </c>
    </row>
    <row r="28" spans="2:5" s="8" customFormat="1" ht="35" customHeight="1" x14ac:dyDescent="0.25">
      <c r="B28" s="191">
        <v>474073234</v>
      </c>
      <c r="C28" s="99" t="s">
        <v>231</v>
      </c>
      <c r="D28" s="194">
        <v>524000000</v>
      </c>
      <c r="E28" s="191">
        <v>337278563</v>
      </c>
    </row>
    <row r="29" spans="2:5" s="8" customFormat="1" ht="35" customHeight="1" x14ac:dyDescent="0.25">
      <c r="B29" s="191">
        <v>20466606</v>
      </c>
      <c r="C29" s="99" t="s">
        <v>230</v>
      </c>
      <c r="D29" s="194">
        <v>24000000</v>
      </c>
      <c r="E29" s="191">
        <v>32429352</v>
      </c>
    </row>
    <row r="30" spans="2:5" s="8" customFormat="1" ht="35" customHeight="1" x14ac:dyDescent="0.25">
      <c r="B30" s="191">
        <v>22215146</v>
      </c>
      <c r="C30" s="99" t="s">
        <v>229</v>
      </c>
      <c r="D30" s="194">
        <v>38000000</v>
      </c>
      <c r="E30" s="191">
        <v>32480462</v>
      </c>
    </row>
    <row r="31" spans="2:5" s="8" customFormat="1" ht="35" customHeight="1" x14ac:dyDescent="0.25">
      <c r="B31" s="191">
        <v>37658494</v>
      </c>
      <c r="C31" s="99" t="s">
        <v>228</v>
      </c>
      <c r="D31" s="194">
        <v>43000000</v>
      </c>
      <c r="E31" s="191">
        <v>38741005</v>
      </c>
    </row>
    <row r="32" spans="2:5" s="8" customFormat="1" ht="35" customHeight="1" x14ac:dyDescent="0.25">
      <c r="B32" s="191">
        <v>79446707</v>
      </c>
      <c r="C32" s="99" t="s">
        <v>227</v>
      </c>
      <c r="D32" s="194">
        <v>77000000</v>
      </c>
      <c r="E32" s="191">
        <v>98951715</v>
      </c>
    </row>
    <row r="33" spans="2:5" s="8" customFormat="1" ht="35" customHeight="1" x14ac:dyDescent="0.25">
      <c r="B33" s="191">
        <v>8570870</v>
      </c>
      <c r="C33" s="99" t="s">
        <v>226</v>
      </c>
      <c r="D33" s="194">
        <v>15000000</v>
      </c>
      <c r="E33" s="191">
        <v>9991586</v>
      </c>
    </row>
    <row r="34" spans="2:5" s="8" customFormat="1" ht="35" customHeight="1" x14ac:dyDescent="0.25">
      <c r="B34" s="191">
        <v>133831</v>
      </c>
      <c r="C34" s="99" t="s">
        <v>225</v>
      </c>
      <c r="D34" s="194">
        <v>192000</v>
      </c>
      <c r="E34" s="191">
        <v>130554</v>
      </c>
    </row>
    <row r="35" spans="2:5" s="8" customFormat="1" ht="35" customHeight="1" x14ac:dyDescent="0.25">
      <c r="B35" s="191">
        <v>246759</v>
      </c>
      <c r="C35" s="99" t="s">
        <v>224</v>
      </c>
      <c r="D35" s="194">
        <v>192000</v>
      </c>
      <c r="E35" s="191">
        <v>322724</v>
      </c>
    </row>
    <row r="36" spans="2:5" s="8" customFormat="1" ht="35" customHeight="1" x14ac:dyDescent="0.25">
      <c r="B36" s="191">
        <v>22825631</v>
      </c>
      <c r="C36" s="99" t="s">
        <v>223</v>
      </c>
      <c r="D36" s="194">
        <v>25000000</v>
      </c>
      <c r="E36" s="191">
        <v>22368780</v>
      </c>
    </row>
    <row r="37" spans="2:5" s="8" customFormat="1" ht="35" customHeight="1" x14ac:dyDescent="0.25">
      <c r="B37" s="191">
        <v>73780802</v>
      </c>
      <c r="C37" s="40" t="s">
        <v>222</v>
      </c>
      <c r="D37" s="194">
        <v>35000000</v>
      </c>
      <c r="E37" s="191">
        <v>49424473</v>
      </c>
    </row>
    <row r="38" spans="2:5" s="8" customFormat="1" ht="35" customHeight="1" x14ac:dyDescent="0.25">
      <c r="B38" s="191">
        <v>6886218</v>
      </c>
      <c r="C38" s="40" t="s">
        <v>221</v>
      </c>
      <c r="D38" s="194">
        <v>6000000</v>
      </c>
      <c r="E38" s="191">
        <v>4834155</v>
      </c>
    </row>
    <row r="39" spans="2:5" s="8" customFormat="1" ht="35" customHeight="1" x14ac:dyDescent="0.25">
      <c r="B39" s="233">
        <f>SUM(B21:B38)</f>
        <v>900835536</v>
      </c>
      <c r="C39" s="74" t="s">
        <v>220</v>
      </c>
      <c r="D39" s="242">
        <f>SUM(D21:D38)</f>
        <v>981253000</v>
      </c>
      <c r="E39" s="233">
        <f>SUM(E21:E38)</f>
        <v>765979797</v>
      </c>
    </row>
    <row r="40" spans="2:5" s="8" customFormat="1" ht="35" customHeight="1" x14ac:dyDescent="0.25">
      <c r="B40" s="203" t="s">
        <v>218</v>
      </c>
      <c r="C40" s="72" t="s">
        <v>219</v>
      </c>
      <c r="D40" s="239">
        <v>64747000</v>
      </c>
      <c r="E40" s="203" t="s">
        <v>218</v>
      </c>
    </row>
    <row r="41" spans="2:5" s="8" customFormat="1" ht="35" customHeight="1" x14ac:dyDescent="0.25">
      <c r="B41" s="232">
        <f>SUM(B19+B39)</f>
        <v>1983711249</v>
      </c>
      <c r="C41" s="73" t="s">
        <v>217</v>
      </c>
      <c r="D41" s="240">
        <f>SUM(D19+D39+D40)</f>
        <v>2380000000</v>
      </c>
      <c r="E41" s="232">
        <f>SUM(E19+E39)</f>
        <v>1865078023</v>
      </c>
    </row>
    <row r="43" spans="2:5" x14ac:dyDescent="0.8">
      <c r="C43" s="12"/>
    </row>
    <row r="44" spans="2:5" s="12" customFormat="1" ht="21.75" customHeight="1" x14ac:dyDescent="0.8"/>
  </sheetData>
  <mergeCells count="5">
    <mergeCell ref="G5:H5"/>
    <mergeCell ref="C5:C6"/>
    <mergeCell ref="B2:E2"/>
    <mergeCell ref="B3:E3"/>
    <mergeCell ref="D5:E5"/>
  </mergeCells>
  <hyperlinks>
    <hyperlink ref="G5:H5" location="البيانات!A1" display="العودة إلى صفحة البيانات" xr:uid="{49DA0CFE-39A6-4211-8FCC-E10A5A10DDCA}"/>
  </hyperlinks>
  <printOptions horizontalCentered="1" gridLinesSet="0"/>
  <pageMargins left="0.55118110236220474" right="0.78740157480314965" top="0.19685039370078741" bottom="0.19685039370078741" header="0.51181102362204722" footer="0.51181102362204722"/>
  <pageSetup paperSize="9" orientation="portrait" horizontalDpi="4294967292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518B-53C9-49BC-8231-BE4DED4F5B56}">
  <dimension ref="B1:I161"/>
  <sheetViews>
    <sheetView showGridLines="0" rightToLeft="1" zoomScale="90" zoomScaleNormal="90" workbookViewId="0">
      <selection activeCell="E8" sqref="E8"/>
    </sheetView>
  </sheetViews>
  <sheetFormatPr defaultColWidth="9.1796875" defaultRowHeight="20.5" x14ac:dyDescent="0.8"/>
  <cols>
    <col min="1" max="1" width="9.1796875" style="7"/>
    <col min="2" max="2" width="20.90625" style="7" customWidth="1"/>
    <col min="3" max="3" width="4.54296875" style="7" customWidth="1"/>
    <col min="4" max="4" width="40.26953125" style="7" customWidth="1"/>
    <col min="5" max="5" width="19.81640625" style="7" bestFit="1" customWidth="1"/>
    <col min="6" max="6" width="14.1796875" style="7" customWidth="1"/>
    <col min="7" max="8" width="9.1796875" style="7"/>
    <col min="9" max="9" width="14" style="7" customWidth="1"/>
    <col min="10" max="16384" width="9.1796875" style="7"/>
  </cols>
  <sheetData>
    <row r="1" spans="2:9" ht="26.25" customHeight="1" x14ac:dyDescent="0.8">
      <c r="B1" s="247" t="s">
        <v>267</v>
      </c>
      <c r="C1" s="247"/>
      <c r="D1" s="247"/>
      <c r="E1" s="247"/>
      <c r="F1" s="247"/>
    </row>
    <row r="2" spans="2:9" ht="21" customHeight="1" x14ac:dyDescent="0.8">
      <c r="B2" s="347" t="s">
        <v>670</v>
      </c>
      <c r="C2" s="347"/>
      <c r="D2" s="347"/>
      <c r="E2" s="347"/>
      <c r="F2" s="81"/>
    </row>
    <row r="3" spans="2:9" ht="21" customHeight="1" x14ac:dyDescent="0.8">
      <c r="B3" s="347" t="s">
        <v>266</v>
      </c>
      <c r="C3" s="347"/>
      <c r="D3" s="347"/>
      <c r="E3" s="347"/>
      <c r="F3" s="81"/>
    </row>
    <row r="4" spans="2:9" ht="20.25" customHeight="1" x14ac:dyDescent="0.8">
      <c r="B4" s="3"/>
      <c r="C4" s="75"/>
      <c r="D4" s="3"/>
      <c r="E4" s="3"/>
      <c r="F4" s="84" t="s">
        <v>120</v>
      </c>
    </row>
    <row r="5" spans="2:9" s="248" customFormat="1" ht="30" customHeight="1" x14ac:dyDescent="0.25">
      <c r="B5" s="243" t="s">
        <v>661</v>
      </c>
      <c r="C5" s="334" t="s">
        <v>3</v>
      </c>
      <c r="D5" s="335"/>
      <c r="E5" s="345" t="s">
        <v>76</v>
      </c>
      <c r="F5" s="346"/>
      <c r="H5" s="330" t="s">
        <v>593</v>
      </c>
      <c r="I5" s="330"/>
    </row>
    <row r="6" spans="2:9" s="248" customFormat="1" ht="30" customHeight="1" x14ac:dyDescent="0.25">
      <c r="B6" s="47" t="s">
        <v>662</v>
      </c>
      <c r="C6" s="336"/>
      <c r="D6" s="337"/>
      <c r="E6" s="243" t="s">
        <v>4</v>
      </c>
      <c r="F6" s="243" t="s">
        <v>2</v>
      </c>
    </row>
    <row r="7" spans="2:9" ht="35" customHeight="1" x14ac:dyDescent="0.8">
      <c r="B7" s="203"/>
      <c r="C7" s="254"/>
      <c r="D7" s="149" t="s">
        <v>265</v>
      </c>
      <c r="E7" s="203"/>
      <c r="F7" s="203"/>
    </row>
    <row r="8" spans="2:9" ht="35" customHeight="1" x14ac:dyDescent="0.8">
      <c r="B8" s="237"/>
      <c r="C8" s="85" t="s">
        <v>7</v>
      </c>
      <c r="D8" s="255" t="s">
        <v>215</v>
      </c>
      <c r="E8" s="237"/>
      <c r="F8" s="237"/>
    </row>
    <row r="9" spans="2:9" ht="35" customHeight="1" x14ac:dyDescent="0.8">
      <c r="B9" s="253">
        <v>11050</v>
      </c>
      <c r="C9" s="76"/>
      <c r="D9" s="77" t="s">
        <v>147</v>
      </c>
      <c r="E9" s="253">
        <v>500000</v>
      </c>
      <c r="F9" s="253" t="s">
        <v>243</v>
      </c>
    </row>
    <row r="10" spans="2:9" ht="35" customHeight="1" x14ac:dyDescent="0.8">
      <c r="B10" s="232">
        <f>SUM(B9:B9)</f>
        <v>11050</v>
      </c>
      <c r="C10" s="87"/>
      <c r="D10" s="88" t="s">
        <v>211</v>
      </c>
      <c r="E10" s="232">
        <f>SUM(E9)</f>
        <v>500000</v>
      </c>
      <c r="F10" s="232">
        <f>SUM(F9:F9)</f>
        <v>0</v>
      </c>
    </row>
    <row r="11" spans="2:9" ht="35" customHeight="1" x14ac:dyDescent="0.8">
      <c r="B11" s="237"/>
      <c r="C11" s="85" t="s">
        <v>11</v>
      </c>
      <c r="D11" s="86" t="s">
        <v>195</v>
      </c>
      <c r="E11" s="237"/>
      <c r="F11" s="237"/>
    </row>
    <row r="12" spans="2:9" ht="35" customHeight="1" x14ac:dyDescent="0.8">
      <c r="B12" s="253">
        <v>214430</v>
      </c>
      <c r="C12" s="78"/>
      <c r="D12" s="77" t="s">
        <v>139</v>
      </c>
      <c r="E12" s="253" t="s">
        <v>243</v>
      </c>
      <c r="F12" s="253" t="s">
        <v>243</v>
      </c>
    </row>
    <row r="13" spans="2:9" ht="35" customHeight="1" x14ac:dyDescent="0.8">
      <c r="B13" s="232">
        <f>SUM(B12)</f>
        <v>214430</v>
      </c>
      <c r="C13" s="89"/>
      <c r="D13" s="88" t="s">
        <v>194</v>
      </c>
      <c r="E13" s="232"/>
      <c r="F13" s="232">
        <f>SUM(F12)</f>
        <v>0</v>
      </c>
    </row>
    <row r="14" spans="2:9" ht="35" customHeight="1" x14ac:dyDescent="0.8">
      <c r="B14" s="237"/>
      <c r="C14" s="85" t="s">
        <v>16</v>
      </c>
      <c r="D14" s="86" t="s">
        <v>188</v>
      </c>
      <c r="E14" s="237"/>
      <c r="F14" s="237"/>
    </row>
    <row r="15" spans="2:9" ht="35" customHeight="1" x14ac:dyDescent="0.8">
      <c r="B15" s="253">
        <v>135099</v>
      </c>
      <c r="C15" s="78"/>
      <c r="D15" s="77" t="s">
        <v>595</v>
      </c>
      <c r="E15" s="253">
        <v>1000000</v>
      </c>
      <c r="F15" s="253">
        <v>94251</v>
      </c>
    </row>
    <row r="16" spans="2:9" ht="35" customHeight="1" x14ac:dyDescent="0.8">
      <c r="B16" s="253">
        <v>14454507</v>
      </c>
      <c r="C16" s="76"/>
      <c r="D16" s="77" t="s">
        <v>264</v>
      </c>
      <c r="E16" s="253">
        <v>23500000</v>
      </c>
      <c r="F16" s="253">
        <v>13016060</v>
      </c>
    </row>
    <row r="17" spans="2:6" ht="35" customHeight="1" x14ac:dyDescent="0.8">
      <c r="B17" s="232">
        <f>SUM(B14:B16)</f>
        <v>14589606</v>
      </c>
      <c r="C17" s="89"/>
      <c r="D17" s="88" t="s">
        <v>182</v>
      </c>
      <c r="E17" s="232">
        <f>SUM(E14:E16)</f>
        <v>24500000</v>
      </c>
      <c r="F17" s="232">
        <f>SUM(F14:F16)</f>
        <v>13110311</v>
      </c>
    </row>
    <row r="18" spans="2:6" ht="35" customHeight="1" x14ac:dyDescent="0.8">
      <c r="B18" s="203"/>
      <c r="C18" s="85" t="s">
        <v>17</v>
      </c>
      <c r="D18" s="86" t="s">
        <v>263</v>
      </c>
      <c r="E18" s="203"/>
      <c r="F18" s="203"/>
    </row>
    <row r="19" spans="2:6" ht="35" customHeight="1" x14ac:dyDescent="0.8">
      <c r="B19" s="253">
        <v>1023171</v>
      </c>
      <c r="C19" s="78"/>
      <c r="D19" s="79" t="s">
        <v>90</v>
      </c>
      <c r="E19" s="253" t="s">
        <v>243</v>
      </c>
      <c r="F19" s="253">
        <v>837841</v>
      </c>
    </row>
    <row r="20" spans="2:6" ht="35" customHeight="1" x14ac:dyDescent="0.8">
      <c r="B20" s="232">
        <f>SUM(B19)</f>
        <v>1023171</v>
      </c>
      <c r="C20" s="89"/>
      <c r="D20" s="90" t="s">
        <v>262</v>
      </c>
      <c r="E20" s="232"/>
      <c r="F20" s="232">
        <f>SUM(F19)</f>
        <v>837841</v>
      </c>
    </row>
    <row r="21" spans="2:6" ht="35" customHeight="1" x14ac:dyDescent="0.8">
      <c r="B21" s="232">
        <f>SUM(B17,B13+B10+B20)</f>
        <v>15838257</v>
      </c>
      <c r="C21" s="89"/>
      <c r="D21" s="88" t="s">
        <v>261</v>
      </c>
      <c r="E21" s="232">
        <f>SUM(E17,E13+E10+E20)</f>
        <v>25000000</v>
      </c>
      <c r="F21" s="232">
        <f>SUM(F10+F13+F17+F20)</f>
        <v>13948152</v>
      </c>
    </row>
    <row r="22" spans="2:6" ht="35" customHeight="1" x14ac:dyDescent="0.8">
      <c r="B22" s="237"/>
      <c r="C22" s="91"/>
      <c r="D22" s="92" t="s">
        <v>260</v>
      </c>
      <c r="E22" s="237"/>
      <c r="F22" s="237"/>
    </row>
    <row r="23" spans="2:6" ht="35" customHeight="1" x14ac:dyDescent="0.8">
      <c r="B23" s="237"/>
      <c r="C23" s="85" t="s">
        <v>24</v>
      </c>
      <c r="D23" s="92" t="s">
        <v>259</v>
      </c>
      <c r="E23" s="237"/>
      <c r="F23" s="237"/>
    </row>
    <row r="24" spans="2:6" ht="35" customHeight="1" x14ac:dyDescent="0.8">
      <c r="B24" s="253">
        <v>215215502</v>
      </c>
      <c r="C24" s="76"/>
      <c r="D24" s="77" t="s">
        <v>258</v>
      </c>
      <c r="E24" s="253">
        <v>35000000</v>
      </c>
      <c r="F24" s="253">
        <v>47838354</v>
      </c>
    </row>
    <row r="25" spans="2:6" ht="35" customHeight="1" x14ac:dyDescent="0.8">
      <c r="B25" s="232">
        <f>SUM(B23:B24)</f>
        <v>215215502</v>
      </c>
      <c r="C25" s="89"/>
      <c r="D25" s="88" t="s">
        <v>257</v>
      </c>
      <c r="E25" s="232">
        <f>SUM(E23:E24)</f>
        <v>35000000</v>
      </c>
      <c r="F25" s="232">
        <f>SUM(F23:F24)</f>
        <v>47838354</v>
      </c>
    </row>
    <row r="26" spans="2:6" x14ac:dyDescent="0.8">
      <c r="B26" s="5"/>
      <c r="C26" s="5"/>
      <c r="D26" s="80"/>
      <c r="E26" s="80"/>
      <c r="F26" s="80"/>
    </row>
    <row r="27" spans="2:6" x14ac:dyDescent="0.8">
      <c r="B27" s="3"/>
      <c r="C27" s="3"/>
      <c r="D27" s="3"/>
      <c r="E27" s="3"/>
      <c r="F27" s="3"/>
    </row>
    <row r="28" spans="2:6" x14ac:dyDescent="0.8">
      <c r="B28" s="3"/>
      <c r="C28" s="3"/>
      <c r="D28" s="3"/>
      <c r="E28" s="3"/>
      <c r="F28" s="3"/>
    </row>
    <row r="29" spans="2:6" x14ac:dyDescent="0.8">
      <c r="B29" s="3"/>
      <c r="C29" s="3"/>
      <c r="D29" s="3"/>
      <c r="E29" s="3"/>
      <c r="F29" s="3"/>
    </row>
    <row r="30" spans="2:6" x14ac:dyDescent="0.8">
      <c r="B30" s="3"/>
      <c r="C30" s="3"/>
      <c r="D30" s="3"/>
      <c r="E30" s="3"/>
      <c r="F30" s="3"/>
    </row>
    <row r="31" spans="2:6" x14ac:dyDescent="0.8">
      <c r="B31" s="3"/>
      <c r="C31" s="3"/>
      <c r="D31" s="3"/>
      <c r="E31" s="3"/>
      <c r="F31" s="3"/>
    </row>
    <row r="32" spans="2:6" x14ac:dyDescent="0.8">
      <c r="B32" s="3"/>
      <c r="C32" s="3"/>
      <c r="D32" s="3"/>
      <c r="E32" s="3"/>
      <c r="F32" s="3"/>
    </row>
    <row r="33" spans="2:6" x14ac:dyDescent="0.8">
      <c r="B33" s="3"/>
      <c r="C33" s="3"/>
      <c r="D33" s="3"/>
      <c r="E33" s="3"/>
      <c r="F33" s="3"/>
    </row>
    <row r="34" spans="2:6" x14ac:dyDescent="0.8">
      <c r="B34" s="3"/>
      <c r="C34" s="3"/>
      <c r="D34" s="3"/>
      <c r="E34" s="3"/>
      <c r="F34" s="3"/>
    </row>
    <row r="35" spans="2:6" x14ac:dyDescent="0.8">
      <c r="B35" s="3"/>
      <c r="C35" s="3"/>
      <c r="D35" s="3"/>
      <c r="E35" s="3"/>
      <c r="F35" s="3"/>
    </row>
    <row r="36" spans="2:6" x14ac:dyDescent="0.8">
      <c r="B36" s="3"/>
      <c r="C36" s="3"/>
      <c r="D36" s="3"/>
      <c r="E36" s="3"/>
      <c r="F36" s="3"/>
    </row>
    <row r="37" spans="2:6" x14ac:dyDescent="0.8">
      <c r="B37" s="3"/>
      <c r="C37" s="3"/>
      <c r="D37" s="3"/>
      <c r="E37" s="3"/>
      <c r="F37" s="3"/>
    </row>
    <row r="38" spans="2:6" x14ac:dyDescent="0.8">
      <c r="B38" s="3"/>
      <c r="C38" s="3"/>
      <c r="D38" s="12" t="s">
        <v>256</v>
      </c>
      <c r="E38" s="3"/>
      <c r="F38" s="3"/>
    </row>
    <row r="39" spans="2:6" x14ac:dyDescent="0.8">
      <c r="B39" s="3"/>
      <c r="C39" s="3"/>
      <c r="D39" s="3"/>
      <c r="E39" s="3"/>
      <c r="F39" s="3"/>
    </row>
    <row r="40" spans="2:6" x14ac:dyDescent="0.8">
      <c r="B40" s="3"/>
      <c r="C40" s="3"/>
      <c r="D40" s="3"/>
      <c r="E40" s="3"/>
      <c r="F40" s="3"/>
    </row>
    <row r="41" spans="2:6" x14ac:dyDescent="0.8">
      <c r="B41" s="3"/>
      <c r="C41" s="3"/>
      <c r="D41" s="3"/>
      <c r="E41" s="3"/>
      <c r="F41" s="3"/>
    </row>
    <row r="42" spans="2:6" x14ac:dyDescent="0.8">
      <c r="B42" s="3"/>
      <c r="C42" s="3"/>
      <c r="D42" s="3"/>
      <c r="E42" s="3"/>
      <c r="F42" s="3"/>
    </row>
    <row r="43" spans="2:6" x14ac:dyDescent="0.8">
      <c r="B43" s="3"/>
      <c r="C43" s="3"/>
      <c r="D43" s="3"/>
      <c r="E43" s="3"/>
      <c r="F43" s="3"/>
    </row>
    <row r="44" spans="2:6" x14ac:dyDescent="0.8">
      <c r="B44" s="3"/>
      <c r="C44" s="3"/>
      <c r="D44" s="3"/>
      <c r="E44" s="3"/>
      <c r="F44" s="3"/>
    </row>
    <row r="45" spans="2:6" x14ac:dyDescent="0.8">
      <c r="B45" s="3"/>
      <c r="C45" s="3"/>
      <c r="D45" s="3"/>
      <c r="E45" s="3"/>
      <c r="F45" s="3"/>
    </row>
    <row r="46" spans="2:6" x14ac:dyDescent="0.8">
      <c r="B46" s="3"/>
      <c r="C46" s="3"/>
      <c r="D46" s="3"/>
      <c r="E46" s="3"/>
      <c r="F46" s="3"/>
    </row>
    <row r="47" spans="2:6" x14ac:dyDescent="0.8">
      <c r="B47" s="3"/>
      <c r="C47" s="3"/>
      <c r="D47" s="3"/>
      <c r="E47" s="3"/>
      <c r="F47" s="3"/>
    </row>
    <row r="48" spans="2:6" x14ac:dyDescent="0.8">
      <c r="B48" s="3"/>
      <c r="C48" s="3"/>
      <c r="D48" s="3"/>
      <c r="E48" s="3"/>
      <c r="F48" s="3"/>
    </row>
    <row r="49" spans="2:6" x14ac:dyDescent="0.8">
      <c r="B49" s="3"/>
      <c r="C49" s="3"/>
      <c r="D49" s="3"/>
      <c r="E49" s="3"/>
      <c r="F49" s="3"/>
    </row>
    <row r="50" spans="2:6" x14ac:dyDescent="0.8">
      <c r="B50" s="3"/>
      <c r="C50" s="3"/>
      <c r="D50" s="3"/>
      <c r="E50" s="3"/>
      <c r="F50" s="3"/>
    </row>
    <row r="51" spans="2:6" x14ac:dyDescent="0.8">
      <c r="B51" s="3"/>
      <c r="C51" s="3"/>
      <c r="D51" s="3"/>
      <c r="E51" s="3"/>
      <c r="F51" s="3"/>
    </row>
    <row r="52" spans="2:6" x14ac:dyDescent="0.8">
      <c r="B52" s="3"/>
      <c r="C52" s="3"/>
      <c r="D52" s="3"/>
      <c r="E52" s="3"/>
      <c r="F52" s="3"/>
    </row>
    <row r="53" spans="2:6" x14ac:dyDescent="0.8">
      <c r="B53" s="3"/>
      <c r="C53" s="3"/>
      <c r="D53" s="3"/>
      <c r="E53" s="3"/>
      <c r="F53" s="3"/>
    </row>
    <row r="54" spans="2:6" x14ac:dyDescent="0.8">
      <c r="B54" s="3"/>
      <c r="C54" s="3"/>
      <c r="D54" s="3"/>
      <c r="E54" s="3"/>
      <c r="F54" s="3"/>
    </row>
    <row r="55" spans="2:6" x14ac:dyDescent="0.8">
      <c r="B55" s="3"/>
      <c r="C55" s="3"/>
      <c r="D55" s="3"/>
      <c r="E55" s="3"/>
      <c r="F55" s="3"/>
    </row>
    <row r="56" spans="2:6" x14ac:dyDescent="0.8">
      <c r="B56" s="3"/>
      <c r="C56" s="3"/>
      <c r="D56" s="3"/>
      <c r="E56" s="3"/>
      <c r="F56" s="3"/>
    </row>
    <row r="57" spans="2:6" x14ac:dyDescent="0.8">
      <c r="B57" s="3"/>
      <c r="C57" s="3"/>
      <c r="D57" s="3"/>
      <c r="E57" s="3"/>
      <c r="F57" s="3"/>
    </row>
    <row r="58" spans="2:6" x14ac:dyDescent="0.8">
      <c r="B58" s="3"/>
      <c r="C58" s="3"/>
      <c r="D58" s="3"/>
      <c r="E58" s="3"/>
      <c r="F58" s="3"/>
    </row>
    <row r="59" spans="2:6" x14ac:dyDescent="0.8">
      <c r="B59" s="3"/>
      <c r="C59" s="3"/>
      <c r="D59" s="3"/>
      <c r="E59" s="3"/>
      <c r="F59" s="3"/>
    </row>
    <row r="60" spans="2:6" x14ac:dyDescent="0.8">
      <c r="B60" s="3"/>
      <c r="C60" s="3"/>
      <c r="D60" s="3"/>
      <c r="E60" s="3"/>
      <c r="F60" s="3"/>
    </row>
    <row r="61" spans="2:6" x14ac:dyDescent="0.8">
      <c r="B61" s="3"/>
      <c r="C61" s="3"/>
      <c r="D61" s="3"/>
      <c r="E61" s="3"/>
      <c r="F61" s="3"/>
    </row>
    <row r="62" spans="2:6" x14ac:dyDescent="0.8">
      <c r="B62" s="3"/>
      <c r="C62" s="3"/>
      <c r="D62" s="3"/>
      <c r="E62" s="3"/>
      <c r="F62" s="3"/>
    </row>
    <row r="63" spans="2:6" x14ac:dyDescent="0.8">
      <c r="B63" s="3"/>
      <c r="C63" s="3"/>
      <c r="D63" s="3"/>
      <c r="E63" s="3"/>
      <c r="F63" s="3"/>
    </row>
    <row r="64" spans="2:6" x14ac:dyDescent="0.8">
      <c r="B64" s="3"/>
      <c r="C64" s="3"/>
      <c r="D64" s="3"/>
      <c r="E64" s="3"/>
      <c r="F64" s="3"/>
    </row>
    <row r="65" spans="2:6" x14ac:dyDescent="0.8">
      <c r="B65" s="3"/>
      <c r="C65" s="3"/>
      <c r="D65" s="3"/>
      <c r="E65" s="3"/>
      <c r="F65" s="3"/>
    </row>
    <row r="66" spans="2:6" x14ac:dyDescent="0.8">
      <c r="B66" s="3"/>
      <c r="C66" s="3"/>
      <c r="D66" s="3"/>
      <c r="E66" s="3"/>
      <c r="F66" s="3"/>
    </row>
    <row r="67" spans="2:6" x14ac:dyDescent="0.8">
      <c r="B67" s="3"/>
      <c r="C67" s="3"/>
      <c r="D67" s="3"/>
      <c r="E67" s="3"/>
      <c r="F67" s="3"/>
    </row>
    <row r="68" spans="2:6" x14ac:dyDescent="0.8">
      <c r="B68" s="3"/>
      <c r="C68" s="3"/>
      <c r="D68" s="3"/>
      <c r="E68" s="3"/>
      <c r="F68" s="3"/>
    </row>
    <row r="69" spans="2:6" x14ac:dyDescent="0.8">
      <c r="B69" s="3"/>
      <c r="C69" s="3"/>
      <c r="D69" s="3"/>
      <c r="E69" s="3"/>
      <c r="F69" s="3"/>
    </row>
    <row r="70" spans="2:6" x14ac:dyDescent="0.8">
      <c r="B70" s="3"/>
      <c r="C70" s="3"/>
      <c r="D70" s="3"/>
      <c r="E70" s="3"/>
      <c r="F70" s="3"/>
    </row>
    <row r="71" spans="2:6" x14ac:dyDescent="0.8">
      <c r="B71" s="3"/>
      <c r="C71" s="3"/>
      <c r="D71" s="3"/>
      <c r="E71" s="3"/>
      <c r="F71" s="3"/>
    </row>
    <row r="72" spans="2:6" x14ac:dyDescent="0.8">
      <c r="B72" s="3"/>
      <c r="C72" s="3"/>
      <c r="D72" s="3"/>
      <c r="E72" s="3"/>
      <c r="F72" s="3"/>
    </row>
    <row r="73" spans="2:6" x14ac:dyDescent="0.8">
      <c r="B73" s="3"/>
      <c r="C73" s="3"/>
      <c r="D73" s="3"/>
      <c r="E73" s="3"/>
      <c r="F73" s="3"/>
    </row>
    <row r="74" spans="2:6" x14ac:dyDescent="0.8">
      <c r="B74" s="3"/>
      <c r="C74" s="3"/>
      <c r="D74" s="3"/>
      <c r="E74" s="3"/>
      <c r="F74" s="3"/>
    </row>
    <row r="75" spans="2:6" x14ac:dyDescent="0.8">
      <c r="B75" s="3"/>
      <c r="C75" s="3"/>
      <c r="D75" s="3"/>
      <c r="E75" s="3"/>
      <c r="F75" s="3"/>
    </row>
    <row r="76" spans="2:6" x14ac:dyDescent="0.8">
      <c r="B76" s="3"/>
      <c r="C76" s="3"/>
      <c r="D76" s="3"/>
      <c r="E76" s="3"/>
      <c r="F76" s="3"/>
    </row>
    <row r="77" spans="2:6" x14ac:dyDescent="0.8">
      <c r="B77" s="3"/>
      <c r="C77" s="3"/>
      <c r="D77" s="3"/>
      <c r="E77" s="3"/>
      <c r="F77" s="3"/>
    </row>
    <row r="78" spans="2:6" x14ac:dyDescent="0.8">
      <c r="B78" s="3"/>
      <c r="C78" s="3"/>
      <c r="D78" s="3"/>
      <c r="E78" s="3"/>
      <c r="F78" s="3"/>
    </row>
    <row r="79" spans="2:6" x14ac:dyDescent="0.8">
      <c r="B79" s="3"/>
      <c r="C79" s="3"/>
      <c r="D79" s="3"/>
      <c r="E79" s="3"/>
      <c r="F79" s="3"/>
    </row>
    <row r="80" spans="2:6" x14ac:dyDescent="0.8">
      <c r="B80" s="3"/>
      <c r="C80" s="3"/>
      <c r="D80" s="3"/>
      <c r="E80" s="3"/>
      <c r="F80" s="3"/>
    </row>
    <row r="81" spans="2:6" x14ac:dyDescent="0.8">
      <c r="B81" s="3"/>
      <c r="C81" s="3"/>
      <c r="D81" s="3"/>
      <c r="E81" s="3"/>
      <c r="F81" s="3"/>
    </row>
    <row r="82" spans="2:6" x14ac:dyDescent="0.8">
      <c r="B82" s="3"/>
      <c r="C82" s="3"/>
      <c r="D82" s="3"/>
      <c r="E82" s="3"/>
      <c r="F82" s="3"/>
    </row>
    <row r="83" spans="2:6" x14ac:dyDescent="0.8">
      <c r="B83" s="3"/>
      <c r="C83" s="3"/>
      <c r="D83" s="3"/>
      <c r="E83" s="3"/>
      <c r="F83" s="3"/>
    </row>
    <row r="84" spans="2:6" x14ac:dyDescent="0.8">
      <c r="B84" s="3"/>
      <c r="C84" s="3"/>
      <c r="D84" s="3"/>
      <c r="E84" s="3"/>
      <c r="F84" s="3"/>
    </row>
    <row r="85" spans="2:6" x14ac:dyDescent="0.8">
      <c r="B85" s="3"/>
      <c r="C85" s="3"/>
      <c r="D85" s="3"/>
      <c r="E85" s="3"/>
      <c r="F85" s="3"/>
    </row>
    <row r="86" spans="2:6" x14ac:dyDescent="0.8">
      <c r="B86" s="3"/>
      <c r="C86" s="3"/>
      <c r="D86" s="3"/>
      <c r="E86" s="3"/>
      <c r="F86" s="3"/>
    </row>
    <row r="87" spans="2:6" x14ac:dyDescent="0.8">
      <c r="B87" s="3"/>
      <c r="C87" s="3"/>
      <c r="D87" s="3"/>
      <c r="E87" s="3"/>
      <c r="F87" s="3"/>
    </row>
    <row r="88" spans="2:6" x14ac:dyDescent="0.8">
      <c r="B88" s="3"/>
      <c r="C88" s="3"/>
      <c r="D88" s="3"/>
      <c r="E88" s="3"/>
      <c r="F88" s="3"/>
    </row>
    <row r="89" spans="2:6" x14ac:dyDescent="0.8">
      <c r="B89" s="3"/>
      <c r="C89" s="3"/>
      <c r="D89" s="3"/>
      <c r="E89" s="3"/>
      <c r="F89" s="3"/>
    </row>
    <row r="90" spans="2:6" x14ac:dyDescent="0.8">
      <c r="B90" s="3"/>
      <c r="C90" s="3"/>
      <c r="D90" s="3"/>
      <c r="E90" s="3"/>
      <c r="F90" s="3"/>
    </row>
    <row r="91" spans="2:6" x14ac:dyDescent="0.8">
      <c r="B91" s="3"/>
      <c r="C91" s="3"/>
      <c r="D91" s="3"/>
      <c r="E91" s="3"/>
      <c r="F91" s="3"/>
    </row>
    <row r="92" spans="2:6" x14ac:dyDescent="0.8">
      <c r="B92" s="3"/>
      <c r="C92" s="3"/>
      <c r="D92" s="3"/>
      <c r="E92" s="3"/>
      <c r="F92" s="3"/>
    </row>
    <row r="93" spans="2:6" x14ac:dyDescent="0.8">
      <c r="B93" s="3"/>
      <c r="C93" s="3"/>
      <c r="D93" s="3"/>
      <c r="E93" s="3"/>
      <c r="F93" s="3"/>
    </row>
    <row r="94" spans="2:6" x14ac:dyDescent="0.8">
      <c r="B94" s="3"/>
      <c r="C94" s="3"/>
      <c r="D94" s="3"/>
      <c r="E94" s="3"/>
      <c r="F94" s="3"/>
    </row>
    <row r="95" spans="2:6" x14ac:dyDescent="0.8">
      <c r="B95" s="3"/>
      <c r="C95" s="3"/>
      <c r="D95" s="3"/>
      <c r="E95" s="3"/>
      <c r="F95" s="3"/>
    </row>
    <row r="96" spans="2:6" x14ac:dyDescent="0.8">
      <c r="B96" s="3"/>
      <c r="C96" s="3"/>
      <c r="D96" s="3"/>
      <c r="E96" s="3"/>
      <c r="F96" s="3"/>
    </row>
    <row r="97" spans="2:6" x14ac:dyDescent="0.8">
      <c r="B97" s="3"/>
      <c r="C97" s="3"/>
      <c r="D97" s="3"/>
      <c r="E97" s="3"/>
      <c r="F97" s="3"/>
    </row>
    <row r="98" spans="2:6" x14ac:dyDescent="0.8">
      <c r="B98" s="3"/>
      <c r="C98" s="3"/>
      <c r="D98" s="3"/>
      <c r="E98" s="3"/>
      <c r="F98" s="3"/>
    </row>
    <row r="99" spans="2:6" x14ac:dyDescent="0.8">
      <c r="B99" s="3"/>
      <c r="C99" s="3"/>
      <c r="D99" s="3"/>
      <c r="E99" s="3"/>
      <c r="F99" s="3"/>
    </row>
    <row r="100" spans="2:6" x14ac:dyDescent="0.8">
      <c r="B100" s="3"/>
      <c r="C100" s="3"/>
      <c r="D100" s="3"/>
      <c r="E100" s="3"/>
      <c r="F100" s="3"/>
    </row>
    <row r="101" spans="2:6" x14ac:dyDescent="0.8">
      <c r="B101" s="3"/>
      <c r="C101" s="3"/>
      <c r="D101" s="3"/>
      <c r="E101" s="3"/>
      <c r="F101" s="3"/>
    </row>
    <row r="102" spans="2:6" x14ac:dyDescent="0.8">
      <c r="B102" s="3"/>
      <c r="C102" s="3"/>
      <c r="D102" s="3"/>
      <c r="E102" s="3"/>
      <c r="F102" s="3"/>
    </row>
    <row r="103" spans="2:6" x14ac:dyDescent="0.8">
      <c r="B103" s="3"/>
      <c r="C103" s="3"/>
      <c r="D103" s="3"/>
      <c r="E103" s="3"/>
      <c r="F103" s="3"/>
    </row>
    <row r="104" spans="2:6" x14ac:dyDescent="0.8">
      <c r="B104" s="3"/>
      <c r="C104" s="3"/>
      <c r="D104" s="3"/>
      <c r="E104" s="3"/>
      <c r="F104" s="3"/>
    </row>
    <row r="105" spans="2:6" x14ac:dyDescent="0.8">
      <c r="B105" s="3"/>
      <c r="C105" s="3"/>
      <c r="D105" s="3"/>
      <c r="E105" s="3"/>
      <c r="F105" s="3"/>
    </row>
    <row r="106" spans="2:6" x14ac:dyDescent="0.8">
      <c r="B106" s="3"/>
      <c r="C106" s="3"/>
      <c r="D106" s="3"/>
      <c r="E106" s="3"/>
      <c r="F106" s="3"/>
    </row>
    <row r="107" spans="2:6" x14ac:dyDescent="0.8">
      <c r="B107" s="3"/>
      <c r="C107" s="3"/>
      <c r="D107" s="3"/>
      <c r="E107" s="3"/>
      <c r="F107" s="3"/>
    </row>
    <row r="108" spans="2:6" x14ac:dyDescent="0.8">
      <c r="B108" s="3"/>
      <c r="C108" s="3"/>
      <c r="D108" s="3"/>
      <c r="E108" s="3"/>
      <c r="F108" s="3"/>
    </row>
    <row r="109" spans="2:6" x14ac:dyDescent="0.8">
      <c r="B109" s="3"/>
      <c r="C109" s="3"/>
      <c r="D109" s="3"/>
      <c r="E109" s="3"/>
      <c r="F109" s="3"/>
    </row>
    <row r="110" spans="2:6" x14ac:dyDescent="0.8">
      <c r="B110" s="3"/>
      <c r="C110" s="3"/>
      <c r="D110" s="3"/>
      <c r="E110" s="3"/>
      <c r="F110" s="3"/>
    </row>
    <row r="111" spans="2:6" x14ac:dyDescent="0.8">
      <c r="B111" s="3"/>
      <c r="C111" s="3"/>
      <c r="D111" s="3"/>
      <c r="E111" s="3"/>
      <c r="F111" s="3"/>
    </row>
    <row r="112" spans="2:6" x14ac:dyDescent="0.8">
      <c r="B112" s="3"/>
      <c r="C112" s="3"/>
      <c r="D112" s="3"/>
      <c r="E112" s="3"/>
      <c r="F112" s="3"/>
    </row>
    <row r="113" spans="2:6" x14ac:dyDescent="0.8">
      <c r="B113" s="3"/>
      <c r="C113" s="3"/>
      <c r="D113" s="3"/>
      <c r="E113" s="3"/>
      <c r="F113" s="3"/>
    </row>
    <row r="114" spans="2:6" x14ac:dyDescent="0.8">
      <c r="B114" s="3"/>
      <c r="C114" s="3"/>
      <c r="D114" s="3"/>
      <c r="E114" s="3"/>
      <c r="F114" s="3"/>
    </row>
    <row r="115" spans="2:6" x14ac:dyDescent="0.8">
      <c r="B115" s="3"/>
      <c r="C115" s="3"/>
      <c r="D115" s="3"/>
      <c r="E115" s="3"/>
      <c r="F115" s="3"/>
    </row>
    <row r="116" spans="2:6" x14ac:dyDescent="0.8">
      <c r="B116" s="3"/>
      <c r="C116" s="3"/>
      <c r="D116" s="3"/>
      <c r="E116" s="3"/>
      <c r="F116" s="3"/>
    </row>
    <row r="117" spans="2:6" x14ac:dyDescent="0.8">
      <c r="B117" s="3"/>
      <c r="C117" s="3"/>
      <c r="D117" s="3"/>
      <c r="E117" s="3"/>
      <c r="F117" s="3"/>
    </row>
    <row r="118" spans="2:6" x14ac:dyDescent="0.8">
      <c r="B118" s="3"/>
      <c r="C118" s="3"/>
      <c r="D118" s="3"/>
      <c r="E118" s="3"/>
      <c r="F118" s="3"/>
    </row>
    <row r="119" spans="2:6" x14ac:dyDescent="0.8">
      <c r="B119" s="3"/>
      <c r="C119" s="3"/>
      <c r="D119" s="3"/>
      <c r="E119" s="3"/>
      <c r="F119" s="3"/>
    </row>
    <row r="120" spans="2:6" x14ac:dyDescent="0.8">
      <c r="B120" s="3"/>
      <c r="C120" s="3"/>
      <c r="D120" s="3"/>
      <c r="E120" s="3"/>
      <c r="F120" s="3"/>
    </row>
    <row r="121" spans="2:6" x14ac:dyDescent="0.8">
      <c r="B121" s="3"/>
      <c r="C121" s="3"/>
      <c r="D121" s="3"/>
      <c r="E121" s="3"/>
      <c r="F121" s="3"/>
    </row>
    <row r="122" spans="2:6" x14ac:dyDescent="0.8">
      <c r="B122" s="3"/>
      <c r="C122" s="3"/>
      <c r="D122" s="3"/>
      <c r="E122" s="3"/>
      <c r="F122" s="3"/>
    </row>
    <row r="123" spans="2:6" x14ac:dyDescent="0.8">
      <c r="B123" s="3"/>
      <c r="C123" s="3"/>
      <c r="D123" s="3"/>
      <c r="E123" s="3"/>
      <c r="F123" s="3"/>
    </row>
    <row r="124" spans="2:6" x14ac:dyDescent="0.8">
      <c r="B124" s="3"/>
      <c r="C124" s="3"/>
      <c r="D124" s="3"/>
      <c r="E124" s="3"/>
      <c r="F124" s="3"/>
    </row>
    <row r="125" spans="2:6" x14ac:dyDescent="0.8">
      <c r="B125" s="3"/>
      <c r="C125" s="3"/>
      <c r="D125" s="3"/>
      <c r="E125" s="3"/>
      <c r="F125" s="3"/>
    </row>
    <row r="126" spans="2:6" x14ac:dyDescent="0.8">
      <c r="B126" s="3"/>
      <c r="C126" s="3"/>
      <c r="D126" s="3"/>
      <c r="E126" s="3"/>
      <c r="F126" s="3"/>
    </row>
    <row r="127" spans="2:6" x14ac:dyDescent="0.8">
      <c r="B127" s="3"/>
      <c r="C127" s="3"/>
      <c r="D127" s="3"/>
      <c r="E127" s="3"/>
      <c r="F127" s="3"/>
    </row>
    <row r="128" spans="2:6" x14ac:dyDescent="0.8">
      <c r="B128" s="3"/>
      <c r="C128" s="3"/>
      <c r="D128" s="3"/>
      <c r="E128" s="3"/>
      <c r="F128" s="3"/>
    </row>
    <row r="129" spans="2:6" x14ac:dyDescent="0.8">
      <c r="B129" s="3"/>
      <c r="C129" s="3"/>
      <c r="D129" s="3"/>
      <c r="E129" s="3"/>
      <c r="F129" s="3"/>
    </row>
    <row r="130" spans="2:6" x14ac:dyDescent="0.8">
      <c r="B130" s="3"/>
      <c r="C130" s="3"/>
      <c r="D130" s="3"/>
      <c r="E130" s="3"/>
      <c r="F130" s="3"/>
    </row>
    <row r="131" spans="2:6" x14ac:dyDescent="0.8">
      <c r="B131" s="3"/>
      <c r="C131" s="3"/>
      <c r="D131" s="3"/>
      <c r="E131" s="3"/>
      <c r="F131" s="3"/>
    </row>
    <row r="132" spans="2:6" x14ac:dyDescent="0.8">
      <c r="B132" s="3"/>
      <c r="C132" s="3"/>
      <c r="D132" s="3"/>
      <c r="E132" s="3"/>
      <c r="F132" s="3"/>
    </row>
    <row r="133" spans="2:6" x14ac:dyDescent="0.8">
      <c r="B133" s="3"/>
      <c r="C133" s="3"/>
      <c r="D133" s="3"/>
      <c r="E133" s="3"/>
      <c r="F133" s="3"/>
    </row>
    <row r="134" spans="2:6" x14ac:dyDescent="0.8">
      <c r="B134" s="3"/>
      <c r="C134" s="3"/>
      <c r="D134" s="3"/>
      <c r="E134" s="3"/>
      <c r="F134" s="3"/>
    </row>
    <row r="135" spans="2:6" x14ac:dyDescent="0.8">
      <c r="B135" s="3"/>
      <c r="C135" s="3"/>
      <c r="D135" s="3"/>
      <c r="E135" s="3"/>
      <c r="F135" s="3"/>
    </row>
    <row r="136" spans="2:6" x14ac:dyDescent="0.8">
      <c r="B136" s="3"/>
      <c r="C136" s="3"/>
      <c r="D136" s="3"/>
      <c r="E136" s="3"/>
      <c r="F136" s="3"/>
    </row>
    <row r="137" spans="2:6" x14ac:dyDescent="0.8">
      <c r="B137" s="3"/>
      <c r="C137" s="3"/>
      <c r="D137" s="3"/>
      <c r="E137" s="3"/>
      <c r="F137" s="3"/>
    </row>
    <row r="138" spans="2:6" x14ac:dyDescent="0.8">
      <c r="B138" s="3"/>
      <c r="C138" s="3"/>
      <c r="D138" s="3"/>
      <c r="E138" s="3"/>
      <c r="F138" s="3"/>
    </row>
    <row r="139" spans="2:6" x14ac:dyDescent="0.8">
      <c r="B139" s="3"/>
      <c r="C139" s="3"/>
      <c r="D139" s="3"/>
      <c r="E139" s="3"/>
      <c r="F139" s="3"/>
    </row>
    <row r="140" spans="2:6" x14ac:dyDescent="0.8">
      <c r="B140" s="3"/>
      <c r="C140" s="3"/>
      <c r="D140" s="3"/>
      <c r="E140" s="3"/>
      <c r="F140" s="3"/>
    </row>
    <row r="141" spans="2:6" x14ac:dyDescent="0.8">
      <c r="B141" s="3"/>
      <c r="C141" s="3"/>
      <c r="D141" s="3"/>
      <c r="E141" s="3"/>
      <c r="F141" s="3"/>
    </row>
    <row r="142" spans="2:6" x14ac:dyDescent="0.8">
      <c r="B142" s="3"/>
      <c r="C142" s="3"/>
      <c r="D142" s="3"/>
      <c r="E142" s="3"/>
      <c r="F142" s="3"/>
    </row>
    <row r="143" spans="2:6" x14ac:dyDescent="0.8">
      <c r="B143" s="3"/>
      <c r="C143" s="3"/>
      <c r="D143" s="3"/>
      <c r="E143" s="3"/>
      <c r="F143" s="3"/>
    </row>
    <row r="144" spans="2:6" x14ac:dyDescent="0.8">
      <c r="B144" s="3"/>
      <c r="C144" s="3"/>
      <c r="D144" s="3"/>
      <c r="E144" s="3"/>
      <c r="F144" s="3"/>
    </row>
    <row r="145" spans="2:6" x14ac:dyDescent="0.8">
      <c r="B145" s="3"/>
      <c r="C145" s="3"/>
      <c r="D145" s="3"/>
      <c r="E145" s="3"/>
      <c r="F145" s="3"/>
    </row>
    <row r="146" spans="2:6" x14ac:dyDescent="0.8">
      <c r="B146" s="3"/>
      <c r="C146" s="3"/>
      <c r="D146" s="3"/>
      <c r="E146" s="3"/>
      <c r="F146" s="3"/>
    </row>
    <row r="147" spans="2:6" x14ac:dyDescent="0.8">
      <c r="B147" s="3"/>
      <c r="C147" s="3"/>
      <c r="D147" s="3"/>
      <c r="E147" s="3"/>
      <c r="F147" s="3"/>
    </row>
    <row r="148" spans="2:6" x14ac:dyDescent="0.8">
      <c r="B148" s="3"/>
      <c r="C148" s="3"/>
      <c r="D148" s="3"/>
      <c r="E148" s="3"/>
      <c r="F148" s="3"/>
    </row>
    <row r="149" spans="2:6" x14ac:dyDescent="0.8">
      <c r="B149" s="3"/>
      <c r="C149" s="3"/>
      <c r="D149" s="3"/>
      <c r="E149" s="3"/>
      <c r="F149" s="3"/>
    </row>
    <row r="150" spans="2:6" x14ac:dyDescent="0.8">
      <c r="B150" s="3"/>
      <c r="C150" s="3"/>
      <c r="D150" s="3"/>
      <c r="E150" s="3"/>
      <c r="F150" s="3"/>
    </row>
    <row r="151" spans="2:6" x14ac:dyDescent="0.8">
      <c r="B151" s="3"/>
      <c r="C151" s="3"/>
      <c r="D151" s="3"/>
      <c r="E151" s="3"/>
      <c r="F151" s="3"/>
    </row>
    <row r="152" spans="2:6" x14ac:dyDescent="0.8">
      <c r="B152" s="3"/>
      <c r="C152" s="3"/>
      <c r="D152" s="3"/>
      <c r="E152" s="3"/>
      <c r="F152" s="3"/>
    </row>
    <row r="153" spans="2:6" x14ac:dyDescent="0.8">
      <c r="B153" s="3"/>
      <c r="C153" s="3"/>
      <c r="D153" s="3"/>
      <c r="E153" s="3"/>
      <c r="F153" s="3"/>
    </row>
    <row r="154" spans="2:6" x14ac:dyDescent="0.8">
      <c r="B154" s="3"/>
      <c r="C154" s="3"/>
      <c r="D154" s="3"/>
      <c r="E154" s="3"/>
      <c r="F154" s="3"/>
    </row>
    <row r="155" spans="2:6" x14ac:dyDescent="0.8">
      <c r="B155" s="3"/>
      <c r="C155" s="3"/>
      <c r="D155" s="3"/>
      <c r="E155" s="3"/>
      <c r="F155" s="3"/>
    </row>
    <row r="156" spans="2:6" x14ac:dyDescent="0.8">
      <c r="B156" s="3"/>
      <c r="C156" s="3"/>
      <c r="D156" s="3"/>
      <c r="E156" s="3"/>
      <c r="F156" s="3"/>
    </row>
    <row r="157" spans="2:6" x14ac:dyDescent="0.8">
      <c r="B157" s="3"/>
      <c r="C157" s="3"/>
      <c r="D157" s="3"/>
      <c r="E157" s="3"/>
      <c r="F157" s="3"/>
    </row>
    <row r="158" spans="2:6" x14ac:dyDescent="0.8">
      <c r="B158" s="3"/>
      <c r="C158" s="3"/>
      <c r="D158" s="3"/>
      <c r="E158" s="3"/>
      <c r="F158" s="3"/>
    </row>
    <row r="159" spans="2:6" x14ac:dyDescent="0.8">
      <c r="B159" s="3"/>
      <c r="C159" s="3"/>
      <c r="D159" s="3"/>
      <c r="E159" s="3"/>
      <c r="F159" s="3"/>
    </row>
    <row r="160" spans="2:6" x14ac:dyDescent="0.8">
      <c r="B160" s="3"/>
      <c r="C160" s="3"/>
      <c r="D160" s="3"/>
      <c r="E160" s="3"/>
      <c r="F160" s="3"/>
    </row>
    <row r="161" spans="2:6" x14ac:dyDescent="0.8">
      <c r="B161" s="3"/>
      <c r="C161" s="3"/>
      <c r="D161" s="3"/>
      <c r="E161" s="3"/>
      <c r="F161" s="3"/>
    </row>
  </sheetData>
  <mergeCells count="5">
    <mergeCell ref="H5:I5"/>
    <mergeCell ref="B2:E2"/>
    <mergeCell ref="B3:E3"/>
    <mergeCell ref="E5:F5"/>
    <mergeCell ref="C5:D6"/>
  </mergeCells>
  <hyperlinks>
    <hyperlink ref="H5:I5" location="البيانات!A1" display="العودة إلى صفحة البيانات" xr:uid="{528D0945-A392-4D4F-9815-5EAAF0A013F0}"/>
  </hyperlinks>
  <printOptions horizontalCentered="1" gridLinesSet="0"/>
  <pageMargins left="0.35433070866141736" right="0.59055118110236227" top="0.39370078740157483" bottom="0.39370078740157483" header="0.51181102362204722" footer="0.51181102362204722"/>
  <pageSetup paperSize="9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DFCA0-077B-4ED9-B595-56983E1128E8}">
  <dimension ref="B1:H45"/>
  <sheetViews>
    <sheetView showGridLines="0" rightToLeft="1" zoomScale="90" zoomScaleNormal="90" workbookViewId="0"/>
  </sheetViews>
  <sheetFormatPr defaultColWidth="9.1796875" defaultRowHeight="20.5" x14ac:dyDescent="0.8"/>
  <cols>
    <col min="1" max="1" width="9.1796875" style="7"/>
    <col min="2" max="2" width="21" style="7" customWidth="1"/>
    <col min="3" max="3" width="40" style="7" customWidth="1"/>
    <col min="4" max="4" width="20.7265625" style="7" customWidth="1"/>
    <col min="5" max="5" width="13.54296875" style="7" customWidth="1"/>
    <col min="6" max="7" width="9.1796875" style="7"/>
    <col min="8" max="8" width="15.08984375" style="7" customWidth="1"/>
    <col min="9" max="16384" width="9.1796875" style="7"/>
  </cols>
  <sheetData>
    <row r="1" spans="2:8" x14ac:dyDescent="0.8">
      <c r="B1" s="247" t="s">
        <v>280</v>
      </c>
      <c r="C1" s="247"/>
      <c r="D1" s="247"/>
      <c r="E1" s="247"/>
    </row>
    <row r="2" spans="2:8" ht="24" customHeight="1" x14ac:dyDescent="0.8">
      <c r="B2" s="347" t="s">
        <v>279</v>
      </c>
      <c r="C2" s="347"/>
      <c r="D2" s="347"/>
      <c r="E2" s="347"/>
    </row>
    <row r="3" spans="2:8" ht="21" customHeight="1" x14ac:dyDescent="0.8">
      <c r="B3" s="347" t="s">
        <v>278</v>
      </c>
      <c r="C3" s="347"/>
      <c r="D3" s="347"/>
      <c r="E3" s="347"/>
    </row>
    <row r="4" spans="2:8" x14ac:dyDescent="0.8">
      <c r="B4" s="3"/>
      <c r="C4" s="3"/>
      <c r="D4" s="3"/>
      <c r="E4" s="84" t="s">
        <v>120</v>
      </c>
    </row>
    <row r="5" spans="2:8" s="8" customFormat="1" ht="30" customHeight="1" x14ac:dyDescent="0.25">
      <c r="B5" s="46" t="s">
        <v>661</v>
      </c>
      <c r="C5" s="341" t="s">
        <v>3</v>
      </c>
      <c r="D5" s="21" t="s">
        <v>76</v>
      </c>
      <c r="E5" s="59"/>
      <c r="G5" s="330" t="s">
        <v>593</v>
      </c>
      <c r="H5" s="330"/>
    </row>
    <row r="6" spans="2:8" s="8" customFormat="1" ht="30" customHeight="1" x14ac:dyDescent="0.25">
      <c r="B6" s="47" t="s">
        <v>662</v>
      </c>
      <c r="C6" s="342"/>
      <c r="D6" s="243" t="s">
        <v>4</v>
      </c>
      <c r="E6" s="243" t="s">
        <v>2</v>
      </c>
    </row>
    <row r="7" spans="2:8" ht="35" customHeight="1" x14ac:dyDescent="0.8">
      <c r="B7" s="203"/>
      <c r="C7" s="71" t="s">
        <v>265</v>
      </c>
      <c r="D7" s="239"/>
      <c r="E7" s="203"/>
    </row>
    <row r="8" spans="2:8" ht="35" customHeight="1" x14ac:dyDescent="0.8">
      <c r="B8" s="191">
        <v>1815227</v>
      </c>
      <c r="C8" s="154" t="s">
        <v>277</v>
      </c>
      <c r="D8" s="194">
        <v>1330663</v>
      </c>
      <c r="E8" s="191">
        <v>2560611</v>
      </c>
    </row>
    <row r="9" spans="2:8" ht="35" customHeight="1" x14ac:dyDescent="0.8">
      <c r="B9" s="191">
        <v>12785429</v>
      </c>
      <c r="C9" s="155" t="s">
        <v>276</v>
      </c>
      <c r="D9" s="194">
        <v>23669337</v>
      </c>
      <c r="E9" s="191">
        <v>10549700</v>
      </c>
    </row>
    <row r="10" spans="2:8" ht="35" customHeight="1" x14ac:dyDescent="0.8">
      <c r="B10" s="191">
        <v>1237601</v>
      </c>
      <c r="C10" s="155" t="s">
        <v>275</v>
      </c>
      <c r="D10" s="191" t="s">
        <v>243</v>
      </c>
      <c r="E10" s="191">
        <v>837841</v>
      </c>
    </row>
    <row r="11" spans="2:8" ht="35" customHeight="1" x14ac:dyDescent="0.8">
      <c r="B11" s="232">
        <f>SUM(B8:B10)</f>
        <v>15838257</v>
      </c>
      <c r="C11" s="97" t="s">
        <v>261</v>
      </c>
      <c r="D11" s="240">
        <f>SUM(D8:D10)</f>
        <v>25000000</v>
      </c>
      <c r="E11" s="240">
        <f>SUM(E8:E10)</f>
        <v>13948152</v>
      </c>
    </row>
    <row r="12" spans="2:8" ht="35" customHeight="1" x14ac:dyDescent="0.8">
      <c r="B12" s="198"/>
      <c r="C12" s="156" t="s">
        <v>260</v>
      </c>
      <c r="D12" s="241"/>
      <c r="E12" s="198"/>
    </row>
    <row r="13" spans="2:8" ht="35" customHeight="1" x14ac:dyDescent="0.8">
      <c r="B13" s="198"/>
      <c r="C13" s="156" t="s">
        <v>274</v>
      </c>
      <c r="D13" s="241"/>
      <c r="E13" s="198"/>
    </row>
    <row r="14" spans="2:8" ht="35" customHeight="1" x14ac:dyDescent="0.8">
      <c r="B14" s="191">
        <v>6574471</v>
      </c>
      <c r="C14" s="157" t="s">
        <v>273</v>
      </c>
      <c r="D14" s="194">
        <v>35000000</v>
      </c>
      <c r="E14" s="191">
        <v>5056082</v>
      </c>
    </row>
    <row r="15" spans="2:8" ht="35" customHeight="1" x14ac:dyDescent="0.8">
      <c r="B15" s="232">
        <f>SUM(B14:B14)</f>
        <v>6574471</v>
      </c>
      <c r="C15" s="97" t="s">
        <v>272</v>
      </c>
      <c r="D15" s="240">
        <f>SUM(D14:D14)</f>
        <v>35000000</v>
      </c>
      <c r="E15" s="232">
        <f>SUM(E14:E14)</f>
        <v>5056082</v>
      </c>
    </row>
    <row r="16" spans="2:8" ht="35" customHeight="1" x14ac:dyDescent="0.8">
      <c r="B16" s="198"/>
      <c r="C16" s="156" t="s">
        <v>271</v>
      </c>
      <c r="D16" s="241"/>
      <c r="E16" s="198"/>
    </row>
    <row r="17" spans="2:5" ht="35" customHeight="1" x14ac:dyDescent="0.8">
      <c r="B17" s="191">
        <v>208641031</v>
      </c>
      <c r="C17" s="157" t="s">
        <v>270</v>
      </c>
      <c r="D17" s="191" t="s">
        <v>243</v>
      </c>
      <c r="E17" s="194">
        <v>42782272</v>
      </c>
    </row>
    <row r="18" spans="2:5" ht="35" customHeight="1" x14ac:dyDescent="0.8">
      <c r="B18" s="232">
        <f>SUM(B17:B17)</f>
        <v>208641031</v>
      </c>
      <c r="C18" s="97" t="s">
        <v>269</v>
      </c>
      <c r="D18" s="256">
        <f>SUM(D17:D17)</f>
        <v>0</v>
      </c>
      <c r="E18" s="232">
        <f>SUM(E17:E17)</f>
        <v>42782272</v>
      </c>
    </row>
    <row r="19" spans="2:5" ht="35" customHeight="1" x14ac:dyDescent="0.8">
      <c r="B19" s="232">
        <f>SUM(B15+B18)</f>
        <v>215215502</v>
      </c>
      <c r="C19" s="97" t="s">
        <v>257</v>
      </c>
      <c r="D19" s="232">
        <f>SUM(D15+D18)</f>
        <v>35000000</v>
      </c>
      <c r="E19" s="232">
        <f>SUM(E15+E18)</f>
        <v>47838354</v>
      </c>
    </row>
    <row r="20" spans="2:5" x14ac:dyDescent="0.8">
      <c r="B20" s="94"/>
      <c r="C20" s="95"/>
      <c r="D20" s="96"/>
      <c r="E20" s="96"/>
    </row>
    <row r="33" spans="2:5" x14ac:dyDescent="0.8">
      <c r="B33" s="347" t="s">
        <v>268</v>
      </c>
      <c r="C33" s="348"/>
      <c r="D33" s="348"/>
      <c r="E33" s="348"/>
    </row>
    <row r="45" spans="2:5" ht="17.25" customHeight="1" x14ac:dyDescent="0.8">
      <c r="C45" s="12"/>
    </row>
  </sheetData>
  <mergeCells count="5">
    <mergeCell ref="B33:E33"/>
    <mergeCell ref="G5:H5"/>
    <mergeCell ref="B2:E2"/>
    <mergeCell ref="B3:E3"/>
    <mergeCell ref="C5:C6"/>
  </mergeCells>
  <hyperlinks>
    <hyperlink ref="G5:H5" location="البيانات!A1" display="العودة إلى صفحة البيانات" xr:uid="{7376E37C-1DD8-4C0D-9142-38ADC988275A}"/>
  </hyperlinks>
  <printOptions horizontalCentered="1" gridLinesSet="0"/>
  <pageMargins left="0.35433070866141736" right="0.55118110236220474" top="0.35433070866141736" bottom="0.59055118110236227" header="0.51181102362204722" footer="0.51181102362204722"/>
  <pageSetup paperSize="9" orientation="portrait" horizontalDpi="4294967292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البيانات الوصفية</vt:lpstr>
      <vt:lpstr>المتغيرات</vt:lpstr>
      <vt:lpstr>البيانات</vt:lpstr>
      <vt:lpstr>1</vt:lpstr>
      <vt:lpstr>2</vt:lpstr>
      <vt:lpstr>2.1</vt:lpstr>
      <vt:lpstr>2.2</vt:lpstr>
      <vt:lpstr>3</vt:lpstr>
      <vt:lpstr>3.1</vt:lpstr>
      <vt:lpstr>4</vt:lpstr>
      <vt:lpstr>4.1</vt:lpstr>
      <vt:lpstr>4.2</vt:lpstr>
      <vt:lpstr>5</vt:lpstr>
      <vt:lpstr>5.1</vt:lpstr>
      <vt:lpstr>5.2</vt:lpstr>
      <vt:lpstr>6</vt:lpstr>
      <vt:lpstr>6.1</vt:lpstr>
      <vt:lpstr>6.2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2000 CUSTOM</dc:creator>
  <cp:lastModifiedBy>Yuosef Mohammed Aziz AL-Darmaki</cp:lastModifiedBy>
  <cp:lastPrinted>2015-06-17T06:35:16Z</cp:lastPrinted>
  <dcterms:created xsi:type="dcterms:W3CDTF">2026-04-02T07:45:49Z</dcterms:created>
  <dcterms:modified xsi:type="dcterms:W3CDTF">2026-04-02T07:45:49Z</dcterms:modified>
</cp:coreProperties>
</file>